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LGAR CHEH INV HOLDING\OTCHETI\06.2025\trim 062025 H\reports 062025 H\"/>
    </mc:Choice>
  </mc:AlternateContent>
  <xr:revisionPtr revIDLastSave="0" documentId="13_ncr:1_{21D80A6B-E5E6-4DD6-B86C-79C8B8FF5167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4" l="1"/>
  <c r="I13" i="7"/>
  <c r="C76" i="4"/>
  <c r="C43" i="6" l="1"/>
  <c r="D21" i="6"/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E79" i="11" s="1"/>
  <c r="H1320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H350" i="2"/>
  <c r="G13" i="7"/>
  <c r="H306" i="2" s="1"/>
  <c r="F13" i="7"/>
  <c r="H284" i="2" s="1"/>
  <c r="E13" i="7"/>
  <c r="H262" i="2"/>
  <c r="D13" i="7"/>
  <c r="D43" i="6"/>
  <c r="D44" i="6" s="1"/>
  <c r="D46" i="6" s="1"/>
  <c r="H211" i="2"/>
  <c r="D33" i="6"/>
  <c r="C33" i="6"/>
  <c r="H202" i="2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15" i="12" s="1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477" i="2"/>
  <c r="H945" i="2"/>
  <c r="D21" i="9"/>
  <c r="H953" i="2"/>
  <c r="H1192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R36" i="8"/>
  <c r="H903" i="2" s="1"/>
  <c r="E35" i="9"/>
  <c r="H996" i="2" s="1"/>
  <c r="H561" i="2"/>
  <c r="H565" i="2"/>
  <c r="H1244" i="2"/>
  <c r="H863" i="2"/>
  <c r="C149" i="11"/>
  <c r="H1305" i="2" s="1"/>
  <c r="E15" i="14"/>
  <c r="D15" i="14" s="1"/>
  <c r="H977" i="2"/>
  <c r="E21" i="9"/>
  <c r="H985" i="2"/>
  <c r="D45" i="9"/>
  <c r="H974" i="2" s="1"/>
  <c r="C21" i="9"/>
  <c r="H921" i="2" s="1"/>
  <c r="H918" i="2"/>
  <c r="H1130" i="2"/>
  <c r="D46" i="9"/>
  <c r="H975" i="2"/>
  <c r="J17" i="7"/>
  <c r="H376" i="2" s="1"/>
  <c r="A3" i="14"/>
  <c r="C96" i="2"/>
  <c r="C103" i="2"/>
  <c r="C127" i="2"/>
  <c r="C140" i="2"/>
  <c r="C161" i="2"/>
  <c r="C163" i="2"/>
  <c r="C68" i="2"/>
  <c r="C61" i="2"/>
  <c r="C40" i="2"/>
  <c r="C27" i="2"/>
  <c r="C5" i="2"/>
  <c r="C4" i="2"/>
  <c r="C1320" i="2"/>
  <c r="C1313" i="2"/>
  <c r="C1291" i="2"/>
  <c r="C1277" i="2"/>
  <c r="C1256" i="2"/>
  <c r="C1255" i="2"/>
  <c r="C1233" i="2"/>
  <c r="C1227" i="2"/>
  <c r="C1205" i="2"/>
  <c r="C1191" i="2"/>
  <c r="C1171" i="2"/>
  <c r="C1170" i="2"/>
  <c r="C1154" i="2"/>
  <c r="C1149" i="2"/>
  <c r="C1135" i="2"/>
  <c r="C1131" i="2"/>
  <c r="C1118" i="2"/>
  <c r="C1117" i="2"/>
  <c r="C1103" i="2"/>
  <c r="C1097" i="2"/>
  <c r="C1085" i="2"/>
  <c r="C1078" i="2"/>
  <c r="C1067" i="2"/>
  <c r="C1065" i="2"/>
  <c r="C1053" i="2"/>
  <c r="C1045" i="2"/>
  <c r="C1033" i="2"/>
  <c r="C1027" i="2"/>
  <c r="C1014" i="2"/>
  <c r="C1013" i="2"/>
  <c r="C1001" i="2"/>
  <c r="C994" i="2"/>
  <c r="C981" i="2"/>
  <c r="C977" i="2"/>
  <c r="C963" i="2"/>
  <c r="C962" i="2"/>
  <c r="C949" i="2"/>
  <c r="C943" i="2"/>
  <c r="C930" i="2"/>
  <c r="C926" i="2"/>
  <c r="C913" i="2"/>
  <c r="C910" i="2"/>
  <c r="C897" i="2"/>
  <c r="C892" i="2"/>
  <c r="C878" i="2"/>
  <c r="C874" i="2"/>
  <c r="C861" i="2"/>
  <c r="C860" i="2"/>
  <c r="C846" i="2"/>
  <c r="C840" i="2"/>
  <c r="C828" i="2"/>
  <c r="C826" i="2"/>
  <c r="C820" i="2"/>
  <c r="C819" i="2"/>
  <c r="C814" i="2"/>
  <c r="C810" i="2"/>
  <c r="C803" i="2"/>
  <c r="C802" i="2"/>
  <c r="C796" i="2"/>
  <c r="C794" i="2"/>
  <c r="C787" i="2"/>
  <c r="C784" i="2"/>
  <c r="C777" i="2"/>
  <c r="C774" i="2"/>
  <c r="C769" i="2"/>
  <c r="C767" i="2"/>
  <c r="C761" i="2"/>
  <c r="C757" i="2"/>
  <c r="C751" i="2"/>
  <c r="C750" i="2"/>
  <c r="C744" i="2"/>
  <c r="C743" i="2"/>
  <c r="C738" i="2"/>
  <c r="C734" i="2"/>
  <c r="C718" i="2"/>
  <c r="C715" i="2"/>
  <c r="C704" i="2"/>
  <c r="C701" i="2"/>
  <c r="C684" i="2"/>
  <c r="C679" i="2"/>
  <c r="C668" i="2"/>
  <c r="C665" i="2"/>
  <c r="C648" i="2"/>
  <c r="C645" i="2"/>
  <c r="C635" i="2"/>
  <c r="C626" i="2"/>
  <c r="C613" i="2"/>
  <c r="C610" i="2"/>
  <c r="C599" i="2"/>
  <c r="C593" i="2"/>
  <c r="C579" i="2"/>
  <c r="C574" i="2"/>
  <c r="C561" i="2"/>
  <c r="C555" i="2"/>
  <c r="C545" i="2"/>
  <c r="C543" i="2"/>
  <c r="C529" i="2"/>
  <c r="C520" i="2"/>
  <c r="C510" i="2"/>
  <c r="C507" i="2"/>
  <c r="C490" i="2"/>
  <c r="C488" i="2"/>
  <c r="C476" i="2"/>
  <c r="C470" i="2"/>
  <c r="C453" i="2"/>
  <c r="C450" i="2"/>
  <c r="C440" i="2"/>
  <c r="C437" i="2"/>
  <c r="C420" i="2"/>
  <c r="C414" i="2"/>
  <c r="C403" i="2"/>
  <c r="C401" i="2"/>
  <c r="C384" i="2"/>
  <c r="C382" i="2"/>
  <c r="C374" i="2"/>
  <c r="C368" i="2"/>
  <c r="C357" i="2"/>
  <c r="C355" i="2"/>
  <c r="C347" i="2"/>
  <c r="C343" i="2"/>
  <c r="C332" i="2"/>
  <c r="C328" i="2"/>
  <c r="C318" i="2"/>
  <c r="C314" i="2"/>
  <c r="C305" i="2"/>
  <c r="C303" i="2"/>
  <c r="C293" i="2"/>
  <c r="C287" i="2"/>
  <c r="C278" i="2"/>
  <c r="C276" i="2"/>
  <c r="C264" i="2"/>
  <c r="C262" i="2"/>
  <c r="C254" i="2"/>
  <c r="C250" i="2"/>
  <c r="C237" i="2"/>
  <c r="C235" i="2"/>
  <c r="C227" i="2"/>
  <c r="C225" i="2"/>
  <c r="C211" i="2"/>
  <c r="C206" i="2"/>
  <c r="C198" i="2"/>
  <c r="C195" i="2"/>
  <c r="C183" i="2"/>
  <c r="C181" i="2"/>
  <c r="C736" i="2"/>
  <c r="C731" i="2"/>
  <c r="C724" i="2"/>
  <c r="C722" i="2"/>
  <c r="C716" i="2"/>
  <c r="C713" i="2"/>
  <c r="C705" i="2"/>
  <c r="C702" i="2"/>
  <c r="C694" i="2"/>
  <c r="C691" i="2"/>
  <c r="C685" i="2"/>
  <c r="C683" i="2"/>
  <c r="C675" i="2"/>
  <c r="C671" i="2"/>
  <c r="C664" i="2"/>
  <c r="C663" i="2"/>
  <c r="C653" i="2"/>
  <c r="C652" i="2"/>
  <c r="C646" i="2"/>
  <c r="C642" i="2"/>
  <c r="C634" i="2"/>
  <c r="C633" i="2"/>
  <c r="C627" i="2"/>
  <c r="C625" i="2"/>
  <c r="C619" i="2"/>
  <c r="C614" i="2"/>
  <c r="C608" i="2"/>
  <c r="C606" i="2"/>
  <c r="C600" i="2"/>
  <c r="C597" i="2"/>
  <c r="C591" i="2"/>
  <c r="C587" i="2"/>
  <c r="C581" i="2"/>
  <c r="C578" i="2"/>
  <c r="C571" i="2"/>
  <c r="C570" i="2"/>
  <c r="C564" i="2"/>
  <c r="C559" i="2"/>
  <c r="C552" i="2"/>
  <c r="C551" i="2"/>
  <c r="C544" i="2"/>
  <c r="C542" i="2"/>
  <c r="C535" i="2"/>
  <c r="C532" i="2"/>
  <c r="C525" i="2"/>
  <c r="C524" i="2"/>
  <c r="C516" i="2"/>
  <c r="C514" i="2"/>
  <c r="C508" i="2"/>
  <c r="C505" i="2"/>
  <c r="C497" i="2"/>
  <c r="C495" i="2"/>
  <c r="C489" i="2"/>
  <c r="C487" i="2"/>
  <c r="C480" i="2"/>
  <c r="C477" i="2"/>
  <c r="C471" i="2"/>
  <c r="C469" i="2"/>
  <c r="C461" i="2"/>
  <c r="C458" i="2"/>
  <c r="C452" i="2"/>
  <c r="C449" i="2"/>
  <c r="C441" i="2"/>
  <c r="C439" i="2"/>
  <c r="C433" i="2"/>
  <c r="C431" i="2"/>
  <c r="C424" i="2"/>
  <c r="C421" i="2"/>
  <c r="C415" i="2"/>
  <c r="C413" i="2"/>
  <c r="C405" i="2"/>
  <c r="C404" i="2"/>
  <c r="C397" i="2"/>
  <c r="C394" i="2"/>
  <c r="C386" i="2"/>
  <c r="C385" i="2"/>
  <c r="C377" i="2"/>
  <c r="C375" i="2"/>
  <c r="C365" i="2"/>
  <c r="C361" i="2"/>
  <c r="C354" i="2"/>
  <c r="C352" i="2"/>
  <c r="C342" i="2"/>
  <c r="C340" i="2"/>
  <c r="C333" i="2"/>
  <c r="C329" i="2"/>
  <c r="C319" i="2"/>
  <c r="C317" i="2"/>
  <c r="C310" i="2"/>
  <c r="C308" i="2"/>
  <c r="C300" i="2"/>
  <c r="C294" i="2"/>
  <c r="C286" i="2"/>
  <c r="C285" i="2"/>
  <c r="C277" i="2"/>
  <c r="C275" i="2"/>
  <c r="C267" i="2"/>
  <c r="C263" i="2"/>
  <c r="C257" i="2"/>
  <c r="C255" i="2"/>
  <c r="C249" i="2"/>
  <c r="C247" i="2"/>
  <c r="C241" i="2"/>
  <c r="C240" i="2"/>
  <c r="C234" i="2"/>
  <c r="C232" i="2"/>
  <c r="C226" i="2"/>
  <c r="C224" i="2"/>
  <c r="C219" i="2"/>
  <c r="C216" i="2"/>
  <c r="C210" i="2"/>
  <c r="C209" i="2"/>
  <c r="C203" i="2"/>
  <c r="C201" i="2"/>
  <c r="C196" i="2"/>
  <c r="C194" i="2"/>
  <c r="C188" i="2"/>
  <c r="C186" i="2"/>
  <c r="A6" i="7"/>
  <c r="F17" i="7"/>
  <c r="C17" i="7"/>
  <c r="H222" i="2" s="1"/>
  <c r="H862" i="2"/>
  <c r="H218" i="2"/>
  <c r="H772" i="2"/>
  <c r="H48" i="2"/>
  <c r="H1193" i="2"/>
  <c r="F107" i="9"/>
  <c r="H1195" i="2" s="1"/>
  <c r="H438" i="2"/>
  <c r="M17" i="7"/>
  <c r="H442" i="2"/>
  <c r="H228" i="2"/>
  <c r="L23" i="7"/>
  <c r="H426" i="2" s="1"/>
  <c r="H404" i="2"/>
  <c r="H988" i="2"/>
  <c r="E26" i="9"/>
  <c r="H987" i="2" s="1"/>
  <c r="H1002" i="2"/>
  <c r="H231" i="2"/>
  <c r="H552" i="2"/>
  <c r="J12" i="8"/>
  <c r="H642" i="2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 s="1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I18" i="10" l="1"/>
  <c r="H1286" i="2" s="1"/>
  <c r="H1121" i="2"/>
  <c r="H1043" i="2"/>
  <c r="E92" i="9"/>
  <c r="H1129" i="2" s="1"/>
  <c r="E40" i="9"/>
  <c r="H1001" i="2" s="1"/>
  <c r="E45" i="9"/>
  <c r="E46" i="9" s="1"/>
  <c r="H1007" i="2" s="1"/>
  <c r="C79" i="11"/>
  <c r="H1300" i="2" s="1"/>
  <c r="E12" i="14"/>
  <c r="D12" i="14" s="1"/>
  <c r="L19" i="7"/>
  <c r="H422" i="2" s="1"/>
  <c r="L26" i="7"/>
  <c r="H429" i="2" s="1"/>
  <c r="D3" i="12"/>
  <c r="L18" i="7"/>
  <c r="H421" i="2" s="1"/>
  <c r="H69" i="2"/>
  <c r="G71" i="4"/>
  <c r="H120" i="2" s="1"/>
  <c r="H57" i="2"/>
  <c r="H82" i="2"/>
  <c r="H79" i="2"/>
  <c r="C44" i="6"/>
  <c r="I27" i="10"/>
  <c r="H1294" i="2" s="1"/>
  <c r="E87" i="9"/>
  <c r="E98" i="9" s="1"/>
  <c r="H1135" i="2" s="1"/>
  <c r="H865" i="2"/>
  <c r="R27" i="8"/>
  <c r="H895" i="2" s="1"/>
  <c r="H776" i="2"/>
  <c r="K43" i="8"/>
  <c r="H700" i="2" s="1"/>
  <c r="J31" i="8"/>
  <c r="H650" i="2"/>
  <c r="F78" i="11"/>
  <c r="H1329" i="2" s="1"/>
  <c r="H1319" i="2"/>
  <c r="I17" i="7"/>
  <c r="H161" i="2"/>
  <c r="C31" i="5"/>
  <c r="C36" i="5" s="1"/>
  <c r="H147" i="2" s="1"/>
  <c r="G31" i="5"/>
  <c r="D31" i="5"/>
  <c r="D36" i="5" s="1"/>
  <c r="G17" i="7"/>
  <c r="L13" i="7"/>
  <c r="H416" i="2" s="1"/>
  <c r="H37" i="4"/>
  <c r="H95" i="4" s="1"/>
  <c r="D56" i="4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83" i="2"/>
  <c r="C99" i="2"/>
  <c r="C115" i="2"/>
  <c r="C123" i="2"/>
  <c r="C137" i="2"/>
  <c r="C145" i="2"/>
  <c r="C159" i="2"/>
  <c r="C167" i="2"/>
  <c r="C72" i="2"/>
  <c r="C64" i="2"/>
  <c r="C51" i="2"/>
  <c r="C43" i="2"/>
  <c r="C29" i="2"/>
  <c r="C21" i="2"/>
  <c r="C8" i="2"/>
  <c r="A5" i="9"/>
  <c r="C1324" i="2"/>
  <c r="C1316" i="2"/>
  <c r="C1302" i="2"/>
  <c r="C1293" i="2"/>
  <c r="C1280" i="2"/>
  <c r="C1272" i="2"/>
  <c r="C1259" i="2"/>
  <c r="C1251" i="2"/>
  <c r="C1237" i="2"/>
  <c r="C1229" i="2"/>
  <c r="C1216" i="2"/>
  <c r="C1208" i="2"/>
  <c r="C1194" i="2"/>
  <c r="C1186" i="2"/>
  <c r="C1173" i="2"/>
  <c r="C1167" i="2"/>
  <c r="C1157" i="2"/>
  <c r="C1151" i="2"/>
  <c r="C1145" i="2"/>
  <c r="C1138" i="2"/>
  <c r="C1133" i="2"/>
  <c r="C1125" i="2"/>
  <c r="C1119" i="2"/>
  <c r="C1113" i="2"/>
  <c r="C1106" i="2"/>
  <c r="C1101" i="2"/>
  <c r="C1093" i="2"/>
  <c r="C1087" i="2"/>
  <c r="C1081" i="2"/>
  <c r="C1074" i="2"/>
  <c r="C1069" i="2"/>
  <c r="C1061" i="2"/>
  <c r="C1055" i="2"/>
  <c r="C1049" i="2"/>
  <c r="C1042" i="2"/>
  <c r="C1037" i="2"/>
  <c r="C1029" i="2"/>
  <c r="C1023" i="2"/>
  <c r="C1017" i="2"/>
  <c r="C1010" i="2"/>
  <c r="C1005" i="2"/>
  <c r="C997" i="2"/>
  <c r="C991" i="2"/>
  <c r="C985" i="2"/>
  <c r="C978" i="2"/>
  <c r="C973" i="2"/>
  <c r="C965" i="2"/>
  <c r="C959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856" i="2"/>
  <c r="C849" i="2"/>
  <c r="C844" i="2"/>
  <c r="C836" i="2"/>
  <c r="C830" i="2"/>
  <c r="C78" i="2"/>
  <c r="C102" i="2"/>
  <c r="C124" i="2"/>
  <c r="C147" i="2"/>
  <c r="C168" i="2"/>
  <c r="C63" i="2"/>
  <c r="C41" i="2"/>
  <c r="C20" i="2"/>
  <c r="A5" i="8"/>
  <c r="C1314" i="2"/>
  <c r="C1292" i="2"/>
  <c r="C1271" i="2"/>
  <c r="C1249" i="2"/>
  <c r="C1228" i="2"/>
  <c r="C1207" i="2"/>
  <c r="C1184" i="2"/>
  <c r="C1166" i="2"/>
  <c r="C1150" i="2"/>
  <c r="C1137" i="2"/>
  <c r="C1123" i="2"/>
  <c r="C1110" i="2"/>
  <c r="C1099" i="2"/>
  <c r="C1086" i="2"/>
  <c r="C1073" i="2"/>
  <c r="C1059" i="2"/>
  <c r="C1046" i="2"/>
  <c r="C1035" i="2"/>
  <c r="C1022" i="2"/>
  <c r="C1009" i="2"/>
  <c r="C995" i="2"/>
  <c r="C982" i="2"/>
  <c r="C971" i="2"/>
  <c r="C958" i="2"/>
  <c r="C945" i="2"/>
  <c r="C931" i="2"/>
  <c r="C918" i="2"/>
  <c r="C906" i="2"/>
  <c r="C893" i="2"/>
  <c r="C880" i="2"/>
  <c r="C866" i="2"/>
  <c r="C853" i="2"/>
  <c r="C842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C182" i="2"/>
  <c r="C190" i="2"/>
  <c r="C197" i="2"/>
  <c r="C205" i="2"/>
  <c r="C212" i="2"/>
  <c r="C221" i="2"/>
  <c r="C228" i="2"/>
  <c r="C236" i="2"/>
  <c r="C243" i="2"/>
  <c r="C251" i="2"/>
  <c r="C259" i="2"/>
  <c r="C268" i="2"/>
  <c r="C279" i="2"/>
  <c r="C290" i="2"/>
  <c r="C302" i="2"/>
  <c r="C311" i="2"/>
  <c r="C325" i="2"/>
  <c r="C335" i="2"/>
  <c r="C346" i="2"/>
  <c r="C358" i="2"/>
  <c r="C369" i="2"/>
  <c r="C379" i="2"/>
  <c r="C391" i="2"/>
  <c r="C399" i="2"/>
  <c r="C407" i="2"/>
  <c r="C418" i="2"/>
  <c r="C425" i="2"/>
  <c r="C434" i="2"/>
  <c r="C444" i="2"/>
  <c r="C454" i="2"/>
  <c r="C462" i="2"/>
  <c r="C474" i="2"/>
  <c r="C481" i="2"/>
  <c r="C491" i="2"/>
  <c r="C500" i="2"/>
  <c r="C509" i="2"/>
  <c r="C517" i="2"/>
  <c r="C528" i="2"/>
  <c r="C536" i="2"/>
  <c r="C546" i="2"/>
  <c r="C556" i="2"/>
  <c r="C565" i="2"/>
  <c r="C573" i="2"/>
  <c r="C584" i="2"/>
  <c r="C592" i="2"/>
  <c r="C602" i="2"/>
  <c r="C611" i="2"/>
  <c r="C620" i="2"/>
  <c r="C628" i="2"/>
  <c r="C639" i="2"/>
  <c r="C647" i="2"/>
  <c r="C656" i="2"/>
  <c r="C667" i="2"/>
  <c r="C678" i="2"/>
  <c r="C686" i="2"/>
  <c r="C699" i="2"/>
  <c r="C706" i="2"/>
  <c r="C717" i="2"/>
  <c r="C727" i="2"/>
  <c r="C739" i="2"/>
  <c r="C185" i="2"/>
  <c r="C202" i="2"/>
  <c r="C213" i="2"/>
  <c r="C229" i="2"/>
  <c r="C244" i="2"/>
  <c r="C256" i="2"/>
  <c r="C269" i="2"/>
  <c r="C282" i="2"/>
  <c r="C297" i="2"/>
  <c r="C307" i="2"/>
  <c r="C324" i="2"/>
  <c r="C334" i="2"/>
  <c r="C349" i="2"/>
  <c r="C362" i="2"/>
  <c r="C376" i="2"/>
  <c r="C387" i="2"/>
  <c r="C409" i="2"/>
  <c r="C423" i="2"/>
  <c r="C442" i="2"/>
  <c r="C463" i="2"/>
  <c r="C479" i="2"/>
  <c r="C496" i="2"/>
  <c r="C515" i="2"/>
  <c r="C534" i="2"/>
  <c r="C547" i="2"/>
  <c r="C569" i="2"/>
  <c r="C582" i="2"/>
  <c r="C601" i="2"/>
  <c r="C618" i="2"/>
  <c r="C638" i="2"/>
  <c r="C651" i="2"/>
  <c r="C673" i="2"/>
  <c r="C687" i="2"/>
  <c r="C707" i="2"/>
  <c r="C726" i="2"/>
  <c r="C740" i="2"/>
  <c r="C746" i="2"/>
  <c r="C754" i="2"/>
  <c r="C763" i="2"/>
  <c r="C770" i="2"/>
  <c r="C782" i="2"/>
  <c r="C788" i="2"/>
  <c r="C798" i="2"/>
  <c r="C806" i="2"/>
  <c r="C815" i="2"/>
  <c r="A6" i="5"/>
  <c r="C833" i="2"/>
  <c r="C848" i="2"/>
  <c r="C865" i="2"/>
  <c r="C884" i="2"/>
  <c r="C898" i="2"/>
  <c r="C917" i="2"/>
  <c r="C937" i="2"/>
  <c r="C950" i="2"/>
  <c r="C969" i="2"/>
  <c r="C989" i="2"/>
  <c r="C1003" i="2"/>
  <c r="C1021" i="2"/>
  <c r="C1039" i="2"/>
  <c r="C1054" i="2"/>
  <c r="C1071" i="2"/>
  <c r="C1090" i="2"/>
  <c r="C1105" i="2"/>
  <c r="C1122" i="2"/>
  <c r="C1141" i="2"/>
  <c r="C1155" i="2"/>
  <c r="C1183" i="2"/>
  <c r="C1212" i="2"/>
  <c r="C1235" i="2"/>
  <c r="C1269" i="2"/>
  <c r="C1298" i="2"/>
  <c r="C1321" i="2"/>
  <c r="C19" i="2"/>
  <c r="C47" i="2"/>
  <c r="C69" i="2"/>
  <c r="C148" i="2"/>
  <c r="C119" i="2"/>
  <c r="C94" i="2"/>
  <c r="C184" i="2"/>
  <c r="C192" i="2"/>
  <c r="C199" i="2"/>
  <c r="C207" i="2"/>
  <c r="C214" i="2"/>
  <c r="C223" i="2"/>
  <c r="C230" i="2"/>
  <c r="C238" i="2"/>
  <c r="C245" i="2"/>
  <c r="C253" i="2"/>
  <c r="C261" i="2"/>
  <c r="C271" i="2"/>
  <c r="C283" i="2"/>
  <c r="C292" i="2"/>
  <c r="C304" i="2"/>
  <c r="C315" i="2"/>
  <c r="C327" i="2"/>
  <c r="C337" i="2"/>
  <c r="C350" i="2"/>
  <c r="C359" i="2"/>
  <c r="C371" i="2"/>
  <c r="C383" i="2"/>
  <c r="C393" i="2"/>
  <c r="C400" i="2"/>
  <c r="C411" i="2"/>
  <c r="C419" i="2"/>
  <c r="C428" i="2"/>
  <c r="C438" i="2"/>
  <c r="C447" i="2"/>
  <c r="C455" i="2"/>
  <c r="C467" i="2"/>
  <c r="C475" i="2"/>
  <c r="C483" i="2"/>
  <c r="C494" i="2"/>
  <c r="C502" i="2"/>
  <c r="C511" i="2"/>
  <c r="C521" i="2"/>
  <c r="C530" i="2"/>
  <c r="C538" i="2"/>
  <c r="C549" i="2"/>
  <c r="C557" i="2"/>
  <c r="C567" i="2"/>
  <c r="C576" i="2"/>
  <c r="C586" i="2"/>
  <c r="C594" i="2"/>
  <c r="C605" i="2"/>
  <c r="C612" i="2"/>
  <c r="C622" i="2"/>
  <c r="C631" i="2"/>
  <c r="C641" i="2"/>
  <c r="C649" i="2"/>
  <c r="C661" i="2"/>
  <c r="C669" i="2"/>
  <c r="C680" i="2"/>
  <c r="C689" i="2"/>
  <c r="C700" i="2"/>
  <c r="C708" i="2"/>
  <c r="C721" i="2"/>
  <c r="C728" i="2"/>
  <c r="C781" i="2"/>
  <c r="C191" i="2"/>
  <c r="C204" i="2"/>
  <c r="C218" i="2"/>
  <c r="C233" i="2"/>
  <c r="C248" i="2"/>
  <c r="C258" i="2"/>
  <c r="C274" i="2"/>
  <c r="C284" i="2"/>
  <c r="C299" i="2"/>
  <c r="C312" i="2"/>
  <c r="C326" i="2"/>
  <c r="C336" i="2"/>
  <c r="C353" i="2"/>
  <c r="C364" i="2"/>
  <c r="C378" i="2"/>
  <c r="C395" i="2"/>
  <c r="C412" i="2"/>
  <c r="C429" i="2"/>
  <c r="C448" i="2"/>
  <c r="C468" i="2"/>
  <c r="C482" i="2"/>
  <c r="C504" i="2"/>
  <c r="C518" i="2"/>
  <c r="C537" i="2"/>
  <c r="C553" i="2"/>
  <c r="C572" i="2"/>
  <c r="C585" i="2"/>
  <c r="C607" i="2"/>
  <c r="C621" i="2"/>
  <c r="C640" i="2"/>
  <c r="C659" i="2"/>
  <c r="C676" i="2"/>
  <c r="C692" i="2"/>
  <c r="C712" i="2"/>
  <c r="C732" i="2"/>
  <c r="C741" i="2"/>
  <c r="C749" i="2"/>
  <c r="C755" i="2"/>
  <c r="C765" i="2"/>
  <c r="C773" i="2"/>
  <c r="C783" i="2"/>
  <c r="C790" i="2"/>
  <c r="C800" i="2"/>
  <c r="C807" i="2"/>
  <c r="C816" i="2"/>
  <c r="C824" i="2"/>
  <c r="C834" i="2"/>
  <c r="C852" i="2"/>
  <c r="C872" i="2"/>
  <c r="C885" i="2"/>
  <c r="C904" i="2"/>
  <c r="C925" i="2"/>
  <c r="C939" i="2"/>
  <c r="C957" i="2"/>
  <c r="C975" i="2"/>
  <c r="C990" i="2"/>
  <c r="C1007" i="2"/>
  <c r="C1026" i="2"/>
  <c r="C1041" i="2"/>
  <c r="C1058" i="2"/>
  <c r="C1077" i="2"/>
  <c r="C1091" i="2"/>
  <c r="C1109" i="2"/>
  <c r="C1129" i="2"/>
  <c r="C1142" i="2"/>
  <c r="C1165" i="2"/>
  <c r="C1190" i="2"/>
  <c r="C1213" i="2"/>
  <c r="C1248" i="2"/>
  <c r="C1276" i="2"/>
  <c r="C1300" i="2"/>
  <c r="C1334" i="2"/>
  <c r="C25" i="2"/>
  <c r="C48" i="2"/>
  <c r="C169" i="2"/>
  <c r="C141" i="2"/>
  <c r="C118" i="2"/>
  <c r="C80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4" i="2" l="1"/>
  <c r="H1006" i="2"/>
  <c r="G79" i="4"/>
  <c r="D13" i="12" s="1"/>
  <c r="D5" i="12"/>
  <c r="H71" i="2"/>
  <c r="R31" i="8"/>
  <c r="H898" i="2" s="1"/>
  <c r="H658" i="2"/>
  <c r="H390" i="2"/>
  <c r="H354" i="2"/>
  <c r="I31" i="7"/>
  <c r="D95" i="4"/>
  <c r="G33" i="5"/>
  <c r="H171" i="2" s="1"/>
  <c r="G36" i="5"/>
  <c r="C33" i="5"/>
  <c r="H144" i="2" s="1"/>
  <c r="H170" i="2"/>
  <c r="H310" i="2"/>
  <c r="G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C95" i="4" s="1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C49" i="6" s="1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0" i="12" l="1"/>
  <c r="H124" i="2"/>
  <c r="D11" i="12"/>
  <c r="D12" i="12"/>
  <c r="D19" i="12"/>
  <c r="I34" i="7"/>
  <c r="H371" i="2" s="1"/>
  <c r="H368" i="2"/>
  <c r="G37" i="5"/>
  <c r="H174" i="2"/>
  <c r="C37" i="5"/>
  <c r="C42" i="5"/>
  <c r="D8" i="12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C45" i="5"/>
  <c r="H156" i="2" s="1"/>
  <c r="H148" i="2"/>
  <c r="D21" i="12"/>
  <c r="H175" i="2"/>
  <c r="G42" i="5"/>
  <c r="G44" i="5" s="1"/>
  <c r="H178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45" i="5" l="1"/>
  <c r="H176" i="2"/>
  <c r="G45" i="5"/>
  <c r="H179" i="2" s="1"/>
  <c r="C44" i="5"/>
  <c r="D23" i="12"/>
  <c r="D24" i="12"/>
  <c r="D22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<sst xmlns="http://schemas.openxmlformats.org/spreadsheetml/2006/main" count="4325" uniqueCount="1005">
  <si>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</si>
  <si>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</si>
  <si>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</si>
  <si>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</si>
  <si>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</si>
  <si>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</si>
  <si>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</si>
  <si>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</si>
  <si>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</si>
  <si>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</si>
  <si>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</si>
  <si>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</si>
  <si>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</si>
  <si>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</si>
  <si>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</si>
  <si>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</si>
  <si>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</si>
  <si>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</si>
  <si>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</si>
  <si>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</si>
  <si>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</si>
  <si>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</si>
  <si>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</si>
  <si>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</si>
  <si>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</si>
  <si>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</si>
  <si>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</si>
  <si>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</si>
  <si>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</si>
  <si>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</si>
  <si>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</si>
  <si>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</si>
  <si>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</si>
  <si>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</si>
  <si>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</si>
  <si>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</si>
  <si>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</si>
  <si>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</si>
  <si>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</si>
  <si>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</si>
  <si>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</si>
  <si>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</si>
  <si>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</si>
  <si>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</si>
  <si>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</si>
  <si>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</si>
  <si>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</si>
  <si>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</si>
  <si>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</si>
  <si>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</si>
  <si>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</si>
  <si>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</si>
  <si>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</si>
  <si>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</si>
  <si>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</si>
  <si>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</si>
  <si>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</si>
  <si>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</si>
  <si>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</si>
  <si>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</si>
  <si>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</si>
  <si>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</si>
  <si>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</si>
  <si>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</si>
  <si>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</si>
  <si>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</si>
  <si>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</si>
  <si>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</si>
  <si>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</si>
  <si>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</si>
  <si>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</si>
  <si>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</si>
  <si>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</si>
  <si>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</si>
  <si>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</si>
  <si>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</si>
  <si>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</si>
  <si>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</si>
  <si>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</si>
  <si>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</si>
  <si>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</si>
  <si>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</si>
  <si>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</si>
  <si>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</si>
  <si>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</si>
  <si>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</si>
  <si>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</si>
  <si>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</si>
  <si>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</si>
  <si>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</si>
  <si>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</si>
  <si>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</si>
  <si>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</si>
  <si>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</si>
  <si>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</si>
  <si>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</si>
  <si>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</si>
  <si>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</si>
  <si>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</si>
  <si>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</si>
  <si>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</si>
  <si>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</si>
  <si>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</si>
  <si>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</si>
  <si>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</si>
  <si>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</si>
  <si>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</si>
  <si>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</si>
  <si>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</si>
  <si>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</si>
  <si>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</si>
  <si>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</si>
  <si>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</si>
  <si>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</si>
  <si>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</si>
  <si>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</si>
  <si>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</si>
  <si>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</si>
  <si>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</si>
  <si>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</si>
  <si>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</si>
  <si>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</si>
  <si>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</si>
  <si>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</si>
  <si>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</si>
  <si>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</si>
  <si>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</si>
  <si>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</si>
  <si>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</si>
  <si>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</si>
  <si>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</si>
  <si>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</si>
  <si>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</si>
  <si>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</si>
  <si>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</si>
  <si>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</si>
  <si>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</si>
  <si>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</si>
  <si>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</si>
  <si>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</si>
  <si>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</si>
  <si>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</si>
  <si>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</si>
  <si>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</si>
  <si>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</si>
  <si>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</si>
  <si>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</si>
  <si>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</si>
  <si>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</si>
  <si>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</si>
  <si>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</si>
  <si>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</si>
  <si>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</si>
  <si>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</si>
  <si>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</si>
  <si>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</si>
  <si>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</si>
  <si>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</si>
  <si>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</si>
  <si>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</si>
  <si>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</si>
  <si>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</si>
  <si>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</si>
  <si>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</si>
  <si>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</si>
  <si>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</si>
  <si>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</si>
  <si>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</si>
  <si>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</si>
  <si>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</si>
  <si>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</si>
  <si>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</si>
  <si>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</si>
  <si>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</si>
  <si>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</si>
  <si>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</si>
  <si>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</si>
  <si>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</si>
  <si>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</si>
  <si>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</si>
  <si>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</si>
  <si>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</si>
  <si>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</si>
  <si>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</si>
  <si>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</si>
  <si>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</si>
  <si>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</si>
  <si>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</si>
  <si>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</si>
  <si>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</si>
  <si>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</si>
  <si>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</si>
  <si>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</si>
  <si>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</si>
  <si>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</si>
  <si>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</si>
  <si>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</si>
  <si>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</si>
  <si>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</si>
  <si>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</si>
  <si>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</si>
  <si>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</si>
  <si>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</si>
  <si>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</si>
  <si>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</si>
  <si>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</si>
  <si>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</si>
  <si>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</si>
  <si>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</si>
  <si>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</si>
  <si>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</si>
  <si>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</si>
  <si>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</si>
  <si>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</si>
  <si>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</si>
  <si>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</si>
  <si>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</si>
  <si>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</si>
  <si>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</si>
  <si>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</si>
  <si>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</si>
  <si>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</si>
  <si>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</si>
  <si>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</si>
  <si>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</si>
  <si>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</si>
  <si>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</si>
  <si>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</si>
  <si>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</si>
  <si>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</si>
  <si>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</si>
  <si>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</si>
  <si>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</si>
  <si>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</si>
  <si>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</si>
  <si>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</si>
  <si>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</si>
  <si>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</si>
  <si>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</si>
  <si>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</si>
  <si>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</si>
  <si>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</si>
  <si>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</si>
  <si>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</si>
  <si>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</si>
  <si>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</si>
  <si>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</si>
  <si>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</si>
  <si>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</si>
  <si>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</si>
  <si>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</si>
  <si>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</si>
  <si>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</si>
  <si>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</si>
  <si>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</si>
  <si>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</si>
  <si>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</si>
  <si>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</si>
  <si>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</si>
  <si>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</si>
  <si>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</si>
  <si>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</si>
  <si>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</si>
  <si>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</si>
  <si>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</si>
  <si>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</si>
  <si>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</si>
  <si>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</si>
  <si>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</si>
  <si>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</si>
  <si>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</si>
  <si>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</si>
  <si>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</si>
  <si>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</si>
  <si>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</si>
  <si>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</si>
  <si>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</si>
  <si>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</si>
  <si>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</si>
  <si>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</si>
  <si>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</si>
  <si>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</si>
  <si>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</si>
  <si>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</si>
  <si>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</si>
  <si>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</si>
  <si>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</si>
  <si>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</si>
  <si>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</si>
  <si>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</si>
  <si>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</si>
  <si>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</si>
  <si>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</si>
  <si>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</si>
  <si>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</si>
  <si>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</si>
  <si>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</si>
  <si>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</si>
  <si>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</si>
  <si>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</si>
  <si>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</si>
  <si>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</si>
  <si>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</si>
  <si>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</si>
  <si>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</si>
  <si>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</si>
  <si>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</si>
  <si>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</si>
  <si>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</si>
  <si>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</si>
  <si>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</si>
  <si>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</si>
  <si>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</si>
  <si>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</si>
  <si>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</si>
  <si>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</si>
  <si>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</si>
  <si>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</si>
  <si>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</si>
  <si>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</si>
  <si>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</si>
  <si>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</si>
  <si>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</si>
  <si>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</si>
  <si>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</si>
  <si>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</si>
  <si>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</si>
  <si>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</si>
  <si>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</si>
  <si>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</si>
  <si>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</si>
  <si>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</si>
  <si>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</si>
  <si>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</si>
  <si>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</si>
  <si>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</si>
  <si>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</si>
  <si>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</si>
  <si>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</si>
  <si>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</si>
  <si>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</si>
  <si>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</si>
  <si>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</si>
  <si>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</si>
  <si>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</si>
  <si>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</si>
  <si>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</si>
  <si>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</si>
  <si>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</si>
  <si>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</si>
  <si>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</si>
  <si>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</si>
  <si>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</si>
  <si>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</si>
  <si>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</si>
  <si>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</si>
  <si>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</si>
  <si>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</si>
  <si>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</si>
  <si>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</si>
  <si>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</si>
  <si>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</si>
  <si>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</si>
  <si>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</si>
  <si>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</si>
  <si>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</si>
  <si>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</si>
  <si>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</si>
  <si>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</si>
  <si>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</si>
  <si>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</si>
  <si>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</si>
  <si>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</si>
  <si>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</si>
  <si>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</si>
  <si>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</si>
  <si>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</si>
  <si>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</si>
  <si>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</si>
  <si>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</si>
  <si>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</si>
  <si>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</si>
  <si>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</si>
  <si>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</si>
  <si>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</si>
  <si>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</si>
  <si>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</si>
  <si>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</si>
  <si>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</si>
  <si>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</si>
  <si>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</si>
  <si>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</si>
  <si>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</si>
  <si>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</si>
  <si>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</si>
  <si>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</si>
  <si>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</si>
  <si>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</si>
  <si>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</si>
  <si>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</si>
  <si>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</si>
  <si>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</si>
  <si>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</si>
  <si>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</si>
  <si>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</si>
  <si>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</si>
  <si>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</si>
  <si>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</si>
  <si>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</si>
  <si>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</si>
  <si>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</si>
  <si>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</si>
  <si>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</si>
  <si>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</si>
  <si>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</si>
  <si>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</si>
  <si>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</si>
  <si>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</si>
  <si>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</si>
  <si>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</si>
  <si>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</si>
  <si>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</si>
  <si>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</si>
  <si>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</si>
  <si>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</si>
  <si>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</si>
  <si>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</si>
  <si>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</si>
  <si>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</si>
  <si>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</si>
  <si>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</si>
  <si>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</si>
  <si>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</si>
  <si>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</si>
  <si>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</si>
  <si>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</si>
  <si>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</si>
  <si>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</si>
  <si>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</si>
  <si>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</si>
  <si>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</si>
  <si>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</si>
  <si>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</si>
  <si>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</si>
  <si>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</si>
  <si>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</si>
  <si>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</si>
  <si>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</si>
  <si>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</si>
  <si>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</si>
  <si>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</si>
  <si>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</si>
  <si>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</si>
  <si>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</si>
  <si>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</si>
  <si>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</si>
  <si>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</si>
  <si>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</si>
  <si>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</si>
  <si>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</si>
  <si>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</si>
  <si>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</si>
  <si>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</si>
  <si>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</si>
  <si>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</si>
  <si>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</si>
  <si>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</si>
  <si>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</si>
  <si>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</si>
  <si>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</si>
  <si>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</si>
  <si>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</si>
  <si>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</si>
  <si>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</si>
  <si>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</si>
  <si>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</si>
  <si>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</si>
  <si>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</si>
  <si>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</si>
  <si>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</si>
  <si>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</si>
  <si>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</si>
  <si>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</si>
  <si>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</si>
  <si>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</si>
  <si>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</si>
  <si>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</si>
  <si>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</si>
  <si>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</si>
  <si>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</si>
  <si>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</si>
  <si>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</si>
  <si>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</si>
  <si>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</si>
  <si>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</si>
  <si>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</si>
  <si>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</si>
  <si>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</si>
  <si>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</si>
  <si>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</si>
  <si>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</si>
  <si>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</si>
  <si>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</si>
  <si>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</si>
  <si>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</si>
  <si>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</si>
  <si>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</si>
  <si>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</si>
  <si>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</si>
  <si>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</si>
  <si>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</si>
  <si>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</si>
  <si>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</si>
  <si>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</si>
  <si>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</si>
  <si>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</si>
  <si>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</si>
  <si>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</si>
  <si>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</si>
  <si>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</si>
  <si>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</si>
  <si>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</si>
  <si>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</si>
  <si>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</si>
  <si>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</si>
  <si>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</si>
  <si>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</si>
  <si>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</si>
  <si>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</si>
  <si>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</si>
  <si>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</si>
  <si>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</si>
  <si>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</si>
  <si>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</si>
  <si>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</si>
  <si>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</si>
  <si>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</si>
  <si>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</si>
  <si>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</si>
  <si>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</si>
  <si>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</si>
  <si>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</si>
  <si>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</si>
  <si>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</si>
  <si>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</si>
  <si>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</si>
  <si>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</si>
  <si>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</si>
  <si>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</si>
  <si>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</si>
  <si>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</si>
  <si>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</si>
  <si>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</si>
  <si>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</si>
  <si>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</si>
  <si>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</si>
  <si>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</si>
  <si>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</si>
  <si>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</si>
  <si>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</si>
  <si>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</si>
  <si>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</si>
  <si>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</si>
  <si>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</si>
  <si>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</si>
  <si>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</si>
  <si>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</si>
  <si>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</si>
  <si>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</si>
  <si>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</si>
  <si>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</si>
  <si>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</si>
  <si>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</si>
  <si>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</si>
  <si>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</si>
  <si>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</si>
  <si>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</si>
  <si>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</si>
  <si>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</si>
  <si>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</si>
  <si>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</si>
  <si>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</si>
  <si>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</si>
  <si>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</si>
  <si>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</si>
  <si>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</si>
  <si>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</si>
  <si>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</si>
  <si>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</si>
  <si>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</si>
  <si>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</si>
  <si>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</si>
  <si>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</si>
  <si>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</si>
  <si>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</si>
  <si>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</si>
  <si>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</si>
  <si>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</si>
  <si>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</si>
  <si>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</si>
  <si>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</si>
  <si>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</si>
  <si>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</si>
  <si>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</si>
  <si>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</si>
  <si>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</si>
  <si>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</si>
  <si>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</si>
  <si>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</si>
  <si>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</si>
  <si>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</si>
  <si>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</si>
  <si>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</si>
  <si>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</si>
  <si>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</si>
  <si>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</si>
  <si>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</si>
  <si>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</si>
  <si>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</si>
  <si>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</si>
  <si>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</si>
  <si>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</si>
  <si>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</si>
  <si>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</si>
  <si>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</si>
  <si>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</si>
  <si>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</si>
  <si>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</si>
  <si>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</si>
  <si>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</si>
  <si>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</si>
  <si>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</si>
  <si>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</si>
  <si>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</si>
  <si>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</si>
  <si>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</si>
  <si>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</si>
  <si>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</si>
  <si>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</si>
  <si>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</si>
  <si>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</si>
  <si>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</si>
  <si>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</si>
  <si>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</si>
  <si>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</si>
  <si>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</si>
  <si>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</si>
  <si>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</si>
  <si>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</si>
  <si>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</si>
  <si>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</si>
  <si>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</si>
  <si>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</si>
  <si>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</si>
  <si>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</si>
  <si>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</si>
  <si>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</si>
  <si>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</si>
  <si>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</si>
  <si>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</si>
  <si>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</si>
  <si>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</si>
  <si>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</si>
  <si>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</si>
  <si>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</si>
  <si>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</si>
  <si>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</si>
  <si>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</si>
  <si>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</si>
  <si>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</si>
  <si>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</si>
  <si>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</si>
  <si>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</si>
  <si>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</si>
  <si>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</si>
  <si>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</si>
  <si>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</si>
  <si>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</si>
  <si>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</si>
  <si>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</si>
  <si>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</si>
  <si>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</si>
  <si>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</si>
  <si>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</si>
  <si>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</si>
  <si>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</si>
  <si>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</si>
  <si>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</si>
  <si>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</si>
  <si>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</si>
  <si>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</si>
  <si>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</si>
  <si>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</si>
  <si>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</si>
  <si>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</si>
  <si>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</si>
  <si>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</si>
  <si>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</si>
  <si>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</si>
  <si>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</si>
  <si>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</si>
  <si>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</si>
  <si>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</si>
  <si>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</si>
  <si>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</si>
  <si>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</si>
  <si>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</si>
  <si>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</si>
  <si>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</si>
  <si>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</si>
  <si>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</si>
  <si>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</si>
  <si>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</si>
  <si>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</si>
  <si>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</si>
  <si>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</si>
  <si>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</si>
  <si>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</si>
  <si>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</si>
  <si>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</si>
  <si>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</si>
  <si>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</si>
  <si>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</si>
  <si>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</si>
  <si>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</si>
  <si>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</si>
  <si>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</si>
  <si>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</si>
  <si>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</si>
  <si>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</si>
  <si>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</si>
  <si>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</si>
  <si>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</si>
  <si>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</si>
  <si>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</si>
  <si>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</si>
  <si>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</si>
  <si>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</si>
  <si>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</si>
  <si>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</si>
  <si>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</si>
  <si>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</si>
  <si>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</si>
  <si>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</si>
  <si>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</si>
  <si>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</si>
  <si>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</si>
  <si>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</si>
  <si>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</si>
  <si>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</si>
  <si>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</si>
  <si>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</si>
  <si>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</si>
  <si>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</si>
  <si>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</si>
  <si>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</si>
  <si>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</si>
  <si>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</si>
  <si>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</si>
  <si>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</si>
  <si>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</si>
  <si>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</si>
  <si>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</si>
  <si>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</si>
  <si>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</si>
  <si>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</si>
  <si>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</si>
  <si>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</si>
  <si>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</si>
  <si>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</si>
  <si>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</si>
  <si>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</si>
  <si>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</si>
  <si>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</si>
  <si>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</si>
  <si>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</si>
  <si>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</si>
  <si>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</si>
  <si>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</si>
  <si>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</si>
  <si>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</si>
  <si>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</si>
  <si>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</si>
  <si>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</si>
  <si>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</si>
  <si>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</si>
  <si>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</si>
  <si>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</si>
  <si>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</si>
  <si>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</si>
  <si>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</si>
  <si>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</si>
  <si>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</si>
  <si>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</si>
  <si>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</si>
  <si>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</si>
  <si>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</si>
  <si>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</si>
  <si>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</si>
  <si>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</si>
  <si>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</si>
  <si>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</si>
  <si>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</si>
  <si>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</si>
  <si>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</si>
  <si>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</si>
  <si>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</si>
  <si>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</si>
  <si>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</si>
  <si>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</si>
  <si>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</si>
  <si>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</si>
  <si>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</si>
  <si>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</si>
  <si>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</si>
  <si>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</si>
  <si>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</si>
  <si>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</si>
  <si>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</si>
  <si>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</si>
  <si>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</si>
  <si>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</si>
  <si>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</si>
  <si>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</si>
  <si>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</si>
  <si>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</si>
  <si>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</si>
  <si>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</si>
  <si>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</si>
  <si>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</si>
  <si>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</si>
  <si>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</si>
  <si>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</si>
  <si>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</si>
  <si>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</si>
  <si>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</si>
  <si>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</si>
  <si>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</si>
  <si>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</si>
  <si>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</si>
  <si>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</si>
  <si>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</si>
  <si>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</si>
  <si>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</si>
  <si>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</si>
  <si>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</si>
  <si>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</si>
  <si>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</si>
  <si>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</si>
  <si>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</si>
  <si>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</si>
  <si>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</si>
  <si>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</si>
  <si>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</si>
  <si>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</si>
  <si>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</si>
  <si>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</si>
  <si>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</si>
  <si>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</si>
  <si>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</si>
  <si>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</si>
  <si>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</si>
  <si>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</si>
  <si>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</si>
  <si>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</si>
  <si>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</si>
  <si>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</si>
  <si>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</si>
  <si>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</si>
  <si>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</si>
  <si>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</si>
  <si>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</si>
  <si>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</si>
  <si>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</si>
  <si>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</si>
  <si>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</si>
  <si>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</si>
  <si>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</si>
  <si>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</si>
  <si>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</si>
  <si>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</si>
  <si>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</si>
  <si>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</si>
  <si>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</si>
  <si>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</si>
  <si>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</si>
  <si>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</si>
  <si>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</si>
  <si>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</si>
  <si>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</si>
  <si>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</si>
  <si>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</si>
  <si>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</si>
  <si>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</si>
  <si>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</si>
  <si>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</si>
  <si>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</si>
  <si>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</si>
  <si>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</si>
  <si>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</si>
  <si>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</si>
  <si>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</si>
  <si>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</si>
  <si>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</si>
  <si>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</si>
  <si>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</si>
  <si>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</si>
  <si>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</si>
  <si>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</si>
  <si>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</si>
  <si>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</si>
  <si>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</si>
  <si>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</si>
  <si>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</si>
  <si>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</si>
  <si>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</si>
  <si>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</si>
  <si>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</si>
  <si>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</si>
  <si>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</si>
  <si>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</si>
  <si>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</si>
  <si>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</si>
  <si>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</si>
  <si>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</si>
  <si>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</si>
  <si>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</si>
  <si>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</si>
  <si>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</si>
  <si>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</si>
  <si>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</si>
  <si>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</si>
  <si>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</si>
  <si>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</si>
  <si>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</si>
  <si>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</si>
  <si>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</si>
  <si>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</si>
  <si>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</si>
  <si>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</si>
  <si>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</si>
  <si>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</si>
  <si>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</si>
  <si>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</si>
  <si>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</si>
  <si>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</si>
  <si>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</si>
  <si>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</si>
  <si>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</si>
  <si>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</si>
  <si>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</si>
  <si>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</si>
  <si>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</si>
  <si>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</si>
  <si>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</si>
  <si>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</si>
  <si>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</si>
  <si>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</si>
  <si>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</si>
  <si>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</si>
  <si>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</si>
  <si>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</si>
  <si>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</si>
  <si>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</si>
  <si>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</si>
  <si>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</si>
  <si>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</si>
  <si>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</si>
  <si>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</si>
  <si>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</si>
  <si>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</si>
  <si>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</si>
  <si>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</si>
  <si>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</si>
  <si>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</si>
  <si>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</si>
  <si>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</si>
  <si>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</si>
  <si>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</si>
  <si>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</si>
  <si>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</si>
  <si>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</si>
  <si>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</si>
  <si>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</si>
  <si>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</si>
  <si>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</si>
  <si>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</si>
  <si>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</si>
  <si>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</si>
  <si>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</si>
  <si>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</si>
  <si>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БУЛГАР ЧЕХ ИНВЕСТ ХОЛДИНГ АД</t>
  </si>
  <si>
    <t>120054800</t>
  </si>
  <si>
    <t>КРАСИМИР ДИМИТРОВ</t>
  </si>
  <si>
    <t>ИЗПЪЛНИТЕЛЕН ДИРЕКТОР</t>
  </si>
  <si>
    <t>ПЛОВДИВ УЛ КОЛЮ ФИЧЕТО 7А</t>
  </si>
  <si>
    <t>0878936330</t>
  </si>
  <si>
    <t>fundmanagement@ugmarket.com</t>
  </si>
  <si>
    <t>Марияна Пенчева Пенчева</t>
  </si>
  <si>
    <t>главен счетоводител</t>
  </si>
  <si>
    <t>1 Юг Маркет ЕАД</t>
  </si>
  <si>
    <t>2 Юг Маркет Фонд Мениджмънт ЕАД</t>
  </si>
  <si>
    <t>3 Алфа Асетс ЕООД</t>
  </si>
  <si>
    <t>1 ДРУГИ - Текущи активи</t>
  </si>
  <si>
    <t>2 ДРУГИ - Нетекущи активи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</si>
</sst>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1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ndmanagement@ugmarket.com" TargetMode="External"/><Relationship Id="rId1" Type="http://schemas.openxmlformats.org/officeDocument/2006/relationships/hyperlink" Target="mailto:fundmanagement@ugmarket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45860</v>
      </c>
    </row>
    <row r="3" spans="1:27">
      <c r="A3" s="603" t="s">
        <v>2</v>
      </c>
      <c r="B3" s="604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Марияна Пенчева Пенчева</v>
      </c>
    </row>
    <row r="4" spans="1:27">
      <c r="A4" s="601" t="s">
        <v>3</v>
      </c>
      <c r="B4" s="602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5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4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4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4">
        <v>45860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5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3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5" t="s">
        <v>981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3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3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3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3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3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5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5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3" t="s">
        <v>997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0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5" t="s">
        <v>998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5" t="s">
        <v>999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9834A9C1-405F-4E23-96DE-D7A031AF9D53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C25353ED-A5C1-4818-9248-E84FB00F257F}"/>
    <hyperlink ref="B24" r:id="rId2" xr:uid="{5F74151D-8A20-46A8-BACB-BDDA8C714108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БУЛГАР ЧЕХ ИНВЕСТ ХОЛДИНГ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47641</v>
      </c>
      <c r="D6" s="622">
        <f t="shared" ref="D6:D15" si="0">C6-E6</f>
        <v>0</v>
      </c>
      <c r="E6" s="595">
        <f>'1-Баланс'!G95</f>
        <v>47641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4568</v>
      </c>
      <c r="D7" s="622">
        <f t="shared" si="0"/>
        <v>3377</v>
      </c>
      <c r="E7" s="595">
        <f>'1-Баланс'!G18</f>
        <v>1191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180</v>
      </c>
      <c r="D8" s="622">
        <f t="shared" si="0"/>
        <v>243</v>
      </c>
      <c r="E8" s="595">
        <f>ABS('2-Отчет за доходите'!C44)-ABS('2-Отчет за доходите'!G44)</f>
        <v>-63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138</v>
      </c>
      <c r="D9" s="622">
        <f t="shared" si="0"/>
        <v>0</v>
      </c>
      <c r="E9" s="595">
        <f>'3-Отчет за паричния поток'!C45</f>
        <v>138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317</v>
      </c>
      <c r="D10" s="622">
        <f t="shared" si="0"/>
        <v>0</v>
      </c>
      <c r="E10" s="595">
        <f>'3-Отчет за паричния поток'!C46</f>
        <v>317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4568</v>
      </c>
      <c r="D11" s="622">
        <f t="shared" si="0"/>
        <v>0</v>
      </c>
      <c r="E11" s="595">
        <f>'4-Отчет за собствения капитал'!L34</f>
        <v>4568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4171</v>
      </c>
      <c r="D12" s="622">
        <f t="shared" si="0"/>
        <v>0</v>
      </c>
      <c r="E12" s="595">
        <f>'Справка 5'!C27+'Справка 5'!C97</f>
        <v>4171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2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2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8</v>
      </c>
      <c r="D15" s="622">
        <f t="shared" si="0"/>
        <v>-32090</v>
      </c>
      <c r="E15" s="595">
        <f>'Справка 5'!C148+'Справка 5'!C78</f>
        <v>32098</v>
      </c>
      <c r="F15" s="590" t="s">
        <v>897</v>
      </c>
      <c r="G15" s="597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90</v>
      </c>
      <c r="E3" s="618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3.9404553415061293E-2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4.178952011701066E-3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3.7782582229592158E-3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0.90568862275449102</v>
      </c>
      <c r="F8" s="618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1.5377034820059858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1.5320826337688882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0.87904226585882184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2.3140375209869335E-2</v>
      </c>
      <c r="F13" s="618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>
        <f>'2-Отчет за доходите'!G16/('1-Баланс'!C20+'1-Баланс'!C21+'1-Баланс'!C22+'1-Баланс'!C28+'1-Баланс'!C65)</f>
        <v>1.6273393002441008E-3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4.1980646921769065E-5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0.86541747687231163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9.4292907180385281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0.90411620243067936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500</v>
      </c>
      <c r="E21" s="615"/>
    </row>
    <row r="22" spans="1:5" ht="63">
      <c r="A22" s="526">
        <v>16</v>
      </c>
      <c r="B22" s="524" t="s">
        <v>936</v>
      </c>
      <c r="C22" s="525" t="s">
        <v>937</v>
      </c>
      <c r="D22" s="574">
        <f>D21/'1-Баланс'!G37</f>
        <v>0.10945709281961472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0.83305785123966947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85.462301587301582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1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БУЛГАР ЧЕХ ИНВЕСТ ХОЛДИНГ АД</v>
      </c>
      <c r="B3" s="624" t="str">
        <f t="shared" ref="B3:B34" si="1">pdeBulstat</f>
        <v>120054800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БУЛГАР ЧЕХ ИНВЕСТ ХОЛДИНГ АД</v>
      </c>
      <c r="B4" s="624" t="str">
        <f t="shared" si="1"/>
        <v>120054800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БУЛГАР ЧЕХ ИНВЕСТ ХОЛДИНГ АД</v>
      </c>
      <c r="B5" s="624" t="str">
        <f t="shared" si="1"/>
        <v>120054800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БУЛГАР ЧЕХ ИНВЕСТ ХОЛДИНГ АД</v>
      </c>
      <c r="B6" s="624" t="str">
        <f t="shared" si="1"/>
        <v>120054800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БУЛГАР ЧЕХ ИНВЕСТ ХОЛДИНГ АД</v>
      </c>
      <c r="B7" s="624" t="str">
        <f t="shared" si="1"/>
        <v>120054800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БУЛГАР ЧЕХ ИНВЕСТ ХОЛДИНГ АД</v>
      </c>
      <c r="B8" s="624" t="str">
        <f t="shared" si="1"/>
        <v>120054800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БУЛГАР ЧЕХ ИНВЕСТ ХОЛДИНГ АД</v>
      </c>
      <c r="B9" s="624" t="str">
        <f t="shared" si="1"/>
        <v>120054800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БУЛГАР ЧЕХ ИНВЕСТ ХОЛДИНГ АД</v>
      </c>
      <c r="B10" s="624" t="str">
        <f t="shared" si="1"/>
        <v>120054800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БУЛГАР ЧЕХ ИНВЕСТ ХОЛДИНГ АД</v>
      </c>
      <c r="B11" s="624" t="str">
        <f t="shared" si="1"/>
        <v>120054800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БУЛГАР ЧЕХ ИНВЕСТ ХОЛДИНГ АД</v>
      </c>
      <c r="B12" s="624" t="str">
        <f t="shared" si="1"/>
        <v>120054800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434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БУЛГАР ЧЕХ ИНВЕСТ ХОЛДИНГ АД</v>
      </c>
      <c r="B13" s="624" t="str">
        <f t="shared" si="1"/>
        <v>120054800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БУЛГАР ЧЕХ ИНВЕСТ ХОЛДИНГ АД</v>
      </c>
      <c r="B14" s="624" t="str">
        <f t="shared" si="1"/>
        <v>120054800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БУЛГАР ЧЕХ ИНВЕСТ ХОЛДИНГ АД</v>
      </c>
      <c r="B15" s="624" t="str">
        <f t="shared" si="1"/>
        <v>120054800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БУЛГАР ЧЕХ ИНВЕСТ ХОЛДИНГ АД</v>
      </c>
      <c r="B16" s="624" t="str">
        <f t="shared" si="1"/>
        <v>120054800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БУЛГАР ЧЕХ ИНВЕСТ ХОЛДИНГ АД</v>
      </c>
      <c r="B17" s="624" t="str">
        <f t="shared" si="1"/>
        <v>120054800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795</v>
      </c>
    </row>
    <row r="18" spans="1:8">
      <c r="A18" s="624" t="str">
        <f t="shared" si="0"/>
        <v>БУЛГАР ЧЕХ ИНВЕСТ ХОЛДИНГ АД</v>
      </c>
      <c r="B18" s="624" t="str">
        <f t="shared" si="1"/>
        <v>120054800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795</v>
      </c>
    </row>
    <row r="19" spans="1:8">
      <c r="A19" s="624" t="str">
        <f t="shared" si="0"/>
        <v>БУЛГАР ЧЕХ ИНВЕСТ ХОЛДИНГ АД</v>
      </c>
      <c r="B19" s="624" t="str">
        <f t="shared" si="1"/>
        <v>120054800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БУЛГАР ЧЕХ ИНВЕСТ ХОЛДИНГ АД</v>
      </c>
      <c r="B20" s="624" t="str">
        <f t="shared" si="1"/>
        <v>120054800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БУЛГАР ЧЕХ ИНВЕСТ ХОЛДИНГ АД</v>
      </c>
      <c r="B21" s="624" t="str">
        <f t="shared" si="1"/>
        <v>120054800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БУЛГАР ЧЕХ ИНВЕСТ ХОЛДИНГ АД</v>
      </c>
      <c r="B22" s="624" t="str">
        <f t="shared" si="1"/>
        <v>120054800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4179</v>
      </c>
    </row>
    <row r="23" spans="1:8">
      <c r="A23" s="624" t="str">
        <f t="shared" si="0"/>
        <v>БУЛГАР ЧЕХ ИНВЕСТ ХОЛДИНГ АД</v>
      </c>
      <c r="B23" s="624" t="str">
        <f t="shared" si="1"/>
        <v>120054800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4171</v>
      </c>
    </row>
    <row r="24" spans="1:8">
      <c r="A24" s="624" t="str">
        <f t="shared" si="0"/>
        <v>БУЛГАР ЧЕХ ИНВЕСТ ХОЛДИНГ АД</v>
      </c>
      <c r="B24" s="624" t="str">
        <f t="shared" si="1"/>
        <v>120054800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БУЛГАР ЧЕХ ИНВЕСТ ХОЛДИНГ АД</v>
      </c>
      <c r="B25" s="624" t="str">
        <f t="shared" si="1"/>
        <v>120054800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БУЛГАР ЧЕХ ИНВЕСТ ХОЛДИНГ АД</v>
      </c>
      <c r="B26" s="624" t="str">
        <f t="shared" si="1"/>
        <v>120054800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8</v>
      </c>
    </row>
    <row r="27" spans="1:8">
      <c r="A27" s="624" t="str">
        <f t="shared" si="0"/>
        <v>БУЛГАР ЧЕХ ИНВЕСТ ХОЛДИНГ АД</v>
      </c>
      <c r="B27" s="624" t="str">
        <f t="shared" si="1"/>
        <v>120054800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БУЛГАР ЧЕХ ИНВЕСТ ХОЛДИНГ АД</v>
      </c>
      <c r="B28" s="624" t="str">
        <f t="shared" si="1"/>
        <v>120054800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БУЛГАР ЧЕХ ИНВЕСТ ХОЛДИНГ АД</v>
      </c>
      <c r="B29" s="624" t="str">
        <f t="shared" si="1"/>
        <v>120054800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БУЛГАР ЧЕХ ИНВЕСТ ХОЛДИНГ АД</v>
      </c>
      <c r="B30" s="624" t="str">
        <f t="shared" si="1"/>
        <v>120054800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БУЛГАР ЧЕХ ИНВЕСТ ХОЛДИНГ АД</v>
      </c>
      <c r="B31" s="624" t="str">
        <f t="shared" si="1"/>
        <v>120054800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БУЛГАР ЧЕХ ИНВЕСТ ХОЛДИНГ АД</v>
      </c>
      <c r="B32" s="624" t="str">
        <f t="shared" si="1"/>
        <v>120054800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20374</v>
      </c>
    </row>
    <row r="33" spans="1:8">
      <c r="A33" s="624" t="str">
        <f t="shared" si="0"/>
        <v>БУЛГАР ЧЕХ ИНВЕСТ ХОЛДИНГ АД</v>
      </c>
      <c r="B33" s="624" t="str">
        <f t="shared" si="1"/>
        <v>120054800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24553</v>
      </c>
    </row>
    <row r="34" spans="1:8">
      <c r="A34" s="624" t="str">
        <f t="shared" si="0"/>
        <v>БУЛГАР ЧЕХ ИНВЕСТ ХОЛДИНГ АД</v>
      </c>
      <c r="B34" s="624" t="str">
        <f t="shared" si="1"/>
        <v>120054800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БУЛГАР ЧЕХ ИНВЕСТ ХОЛДИНГ АД</v>
      </c>
      <c r="B35" s="624" t="str">
        <f t="shared" ref="B35:B66" si="4">pdeBulstat</f>
        <v>120054800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БУЛГАР ЧЕХ ИНВЕСТ ХОЛДИНГ АД</v>
      </c>
      <c r="B36" s="624" t="str">
        <f t="shared" si="4"/>
        <v>120054800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БУЛГАР ЧЕХ ИНВЕСТ ХОЛДИНГ АД</v>
      </c>
      <c r="B37" s="624" t="str">
        <f t="shared" si="4"/>
        <v>120054800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БУЛГАР ЧЕХ ИНВЕСТ ХОЛДИНГ АД</v>
      </c>
      <c r="B38" s="624" t="str">
        <f t="shared" si="4"/>
        <v>120054800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БУЛГАР ЧЕХ ИНВЕСТ ХОЛДИНГ АД</v>
      </c>
      <c r="B39" s="624" t="str">
        <f t="shared" si="4"/>
        <v>120054800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794</v>
      </c>
    </row>
    <row r="40" spans="1:8">
      <c r="A40" s="624" t="str">
        <f t="shared" si="3"/>
        <v>БУЛГАР ЧЕХ ИНВЕСТ ХОЛДИНГ АД</v>
      </c>
      <c r="B40" s="624" t="str">
        <f t="shared" si="4"/>
        <v>120054800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БУЛГАР ЧЕХ ИНВЕСТ ХОЛДИНГ АД</v>
      </c>
      <c r="B41" s="624" t="str">
        <f t="shared" si="4"/>
        <v>120054800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26576</v>
      </c>
    </row>
    <row r="42" spans="1:8">
      <c r="A42" s="624" t="str">
        <f t="shared" si="3"/>
        <v>БУЛГАР ЧЕХ ИНВЕСТ ХОЛДИНГ АД</v>
      </c>
      <c r="B42" s="624" t="str">
        <f t="shared" si="4"/>
        <v>120054800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БУЛГАР ЧЕХ ИНВЕСТ ХОЛДИНГ АД</v>
      </c>
      <c r="B43" s="624" t="str">
        <f t="shared" si="4"/>
        <v>120054800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БУЛГАР ЧЕХ ИНВЕСТ ХОЛДИНГ АД</v>
      </c>
      <c r="B44" s="624" t="str">
        <f t="shared" si="4"/>
        <v>120054800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БУЛГАР ЧЕХ ИНВЕСТ ХОЛДИНГ АД</v>
      </c>
      <c r="B45" s="624" t="str">
        <f t="shared" si="4"/>
        <v>120054800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БУЛГАР ЧЕХ ИНВЕСТ ХОЛДИНГ АД</v>
      </c>
      <c r="B46" s="624" t="str">
        <f t="shared" si="4"/>
        <v>120054800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БУЛГАР ЧЕХ ИНВЕСТ ХОЛДИНГ АД</v>
      </c>
      <c r="B47" s="624" t="str">
        <f t="shared" si="4"/>
        <v>120054800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БУЛГАР ЧЕХ ИНВЕСТ ХОЛДИНГ АД</v>
      </c>
      <c r="B48" s="624" t="str">
        <f t="shared" si="4"/>
        <v>120054800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БУЛГАР ЧЕХ ИНВЕСТ ХОЛДИНГ АД</v>
      </c>
      <c r="B49" s="624" t="str">
        <f t="shared" si="4"/>
        <v>120054800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230</v>
      </c>
    </row>
    <row r="50" spans="1:8">
      <c r="A50" s="624" t="str">
        <f t="shared" si="3"/>
        <v>БУЛГАР ЧЕХ ИНВЕСТ ХОЛДИНГ АД</v>
      </c>
      <c r="B50" s="624" t="str">
        <f t="shared" si="4"/>
        <v>120054800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0</v>
      </c>
    </row>
    <row r="51" spans="1:8">
      <c r="A51" s="624" t="str">
        <f t="shared" si="3"/>
        <v>БУЛГАР ЧЕХ ИНВЕСТ ХОЛДИНГ АД</v>
      </c>
      <c r="B51" s="624" t="str">
        <f t="shared" si="4"/>
        <v>120054800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1332</v>
      </c>
    </row>
    <row r="52" spans="1:8">
      <c r="A52" s="624" t="str">
        <f t="shared" si="3"/>
        <v>БУЛГАР ЧЕХ ИНВЕСТ ХОЛДИНГ АД</v>
      </c>
      <c r="B52" s="624" t="str">
        <f t="shared" si="4"/>
        <v>120054800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7272</v>
      </c>
    </row>
    <row r="53" spans="1:8">
      <c r="A53" s="624" t="str">
        <f t="shared" si="3"/>
        <v>БУЛГАР ЧЕХ ИНВЕСТ ХОЛДИНГ АД</v>
      </c>
      <c r="B53" s="624" t="str">
        <f t="shared" si="4"/>
        <v>120054800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БУЛГАР ЧЕХ ИНВЕСТ ХОЛДИНГ АД</v>
      </c>
      <c r="B54" s="624" t="str">
        <f t="shared" si="4"/>
        <v>120054800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БУЛГАР ЧЕХ ИНВЕСТ ХОЛДИНГ АД</v>
      </c>
      <c r="B55" s="624" t="str">
        <f t="shared" si="4"/>
        <v>120054800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БУЛГАР ЧЕХ ИНВЕСТ ХОЛДИНГ АД</v>
      </c>
      <c r="B56" s="624" t="str">
        <f t="shared" si="4"/>
        <v>120054800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112</v>
      </c>
    </row>
    <row r="57" spans="1:8">
      <c r="A57" s="624" t="str">
        <f t="shared" si="3"/>
        <v>БУЛГАР ЧЕХ ИНВЕСТ ХОЛДИНГ АД</v>
      </c>
      <c r="B57" s="624" t="str">
        <f t="shared" si="4"/>
        <v>120054800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8946</v>
      </c>
    </row>
    <row r="58" spans="1:8">
      <c r="A58" s="624" t="str">
        <f t="shared" si="3"/>
        <v>БУЛГАР ЧЕХ ИНВЕСТ ХОЛДИНГ АД</v>
      </c>
      <c r="B58" s="624" t="str">
        <f t="shared" si="4"/>
        <v>120054800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4315</v>
      </c>
    </row>
    <row r="59" spans="1:8">
      <c r="A59" s="624" t="str">
        <f t="shared" si="3"/>
        <v>БУЛГАР ЧЕХ ИНВЕСТ ХОЛДИНГ АД</v>
      </c>
      <c r="B59" s="624" t="str">
        <f t="shared" si="4"/>
        <v>120054800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БУЛГАР ЧЕХ ИНВЕСТ ХОЛДИНГ АД</v>
      </c>
      <c r="B60" s="624" t="str">
        <f t="shared" si="4"/>
        <v>120054800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БУЛГАР ЧЕХ ИНВЕСТ ХОЛДИНГ АД</v>
      </c>
      <c r="B61" s="624" t="str">
        <f t="shared" si="4"/>
        <v>120054800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4315</v>
      </c>
    </row>
    <row r="62" spans="1:8">
      <c r="A62" s="624" t="str">
        <f t="shared" si="3"/>
        <v>БУЛГАР ЧЕХ ИНВЕСТ ХОЛДИНГ АД</v>
      </c>
      <c r="B62" s="624" t="str">
        <f t="shared" si="4"/>
        <v>120054800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БУЛГАР ЧЕХ ИНВЕСТ ХОЛДИНГ АД</v>
      </c>
      <c r="B63" s="624" t="str">
        <f t="shared" si="4"/>
        <v>120054800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7410</v>
      </c>
    </row>
    <row r="64" spans="1:8">
      <c r="A64" s="624" t="str">
        <f t="shared" si="3"/>
        <v>БУЛГАР ЧЕХ ИНВЕСТ ХОЛДИНГ АД</v>
      </c>
      <c r="B64" s="624" t="str">
        <f t="shared" si="4"/>
        <v>120054800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11725</v>
      </c>
    </row>
    <row r="65" spans="1:8">
      <c r="A65" s="624" t="str">
        <f t="shared" si="3"/>
        <v>БУЛГАР ЧЕХ ИНВЕСТ ХОЛДИНГ АД</v>
      </c>
      <c r="B65" s="624" t="str">
        <f t="shared" si="4"/>
        <v>120054800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6</v>
      </c>
    </row>
    <row r="66" spans="1:8">
      <c r="A66" s="624" t="str">
        <f t="shared" si="3"/>
        <v>БУЛГАР ЧЕХ ИНВЕСТ ХОЛДИНГ АД</v>
      </c>
      <c r="B66" s="624" t="str">
        <f t="shared" si="4"/>
        <v>120054800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311</v>
      </c>
    </row>
    <row r="67" spans="1:8">
      <c r="A67" s="624" t="str">
        <f t="shared" ref="A67:A98" si="6">pdeName</f>
        <v>БУЛГАР ЧЕХ ИНВЕСТ ХОЛДИНГ АД</v>
      </c>
      <c r="B67" s="624" t="str">
        <f t="shared" ref="B67:B98" si="7">pdeBulstat</f>
        <v>120054800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БУЛГАР ЧЕХ ИНВЕСТ ХОЛДИНГ АД</v>
      </c>
      <c r="B68" s="624" t="str">
        <f t="shared" si="7"/>
        <v>120054800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БУЛГАР ЧЕХ ИНВЕСТ ХОЛДИНГ АД</v>
      </c>
      <c r="B69" s="624" t="str">
        <f t="shared" si="7"/>
        <v>120054800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317</v>
      </c>
    </row>
    <row r="70" spans="1:8">
      <c r="A70" s="624" t="str">
        <f t="shared" si="6"/>
        <v>БУЛГАР ЧЕХ ИНВЕСТ ХОЛДИНГ АД</v>
      </c>
      <c r="B70" s="624" t="str">
        <f t="shared" si="7"/>
        <v>120054800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77</v>
      </c>
    </row>
    <row r="71" spans="1:8">
      <c r="A71" s="624" t="str">
        <f t="shared" si="6"/>
        <v>БУЛГАР ЧЕХ ИНВЕСТ ХОЛДИНГ АД</v>
      </c>
      <c r="B71" s="624" t="str">
        <f t="shared" si="7"/>
        <v>120054800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21065</v>
      </c>
    </row>
    <row r="72" spans="1:8">
      <c r="A72" s="624" t="str">
        <f t="shared" si="6"/>
        <v>БУЛГАР ЧЕХ ИНВЕСТ ХОЛДИНГ АД</v>
      </c>
      <c r="B72" s="624" t="str">
        <f t="shared" si="7"/>
        <v>120054800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47641</v>
      </c>
    </row>
    <row r="73" spans="1:8">
      <c r="A73" s="624" t="str">
        <f t="shared" si="6"/>
        <v>БУЛГАР ЧЕХ ИНВЕСТ ХОЛДИНГ АД</v>
      </c>
      <c r="B73" s="624" t="str">
        <f t="shared" si="7"/>
        <v>120054800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1191</v>
      </c>
    </row>
    <row r="74" spans="1:8">
      <c r="A74" s="624" t="str">
        <f t="shared" si="6"/>
        <v>БУЛГАР ЧЕХ ИНВЕСТ ХОЛДИНГ АД</v>
      </c>
      <c r="B74" s="624" t="str">
        <f t="shared" si="7"/>
        <v>120054800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1191</v>
      </c>
    </row>
    <row r="75" spans="1:8">
      <c r="A75" s="624" t="str">
        <f t="shared" si="6"/>
        <v>БУЛГАР ЧЕХ ИНВЕСТ ХОЛДИНГ АД</v>
      </c>
      <c r="B75" s="624" t="str">
        <f t="shared" si="7"/>
        <v>120054800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БУЛГАР ЧЕХ ИНВЕСТ ХОЛДИНГ АД</v>
      </c>
      <c r="B76" s="624" t="str">
        <f t="shared" si="7"/>
        <v>120054800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БУЛГАР ЧЕХ ИНВЕСТ ХОЛДИНГ АД</v>
      </c>
      <c r="B77" s="624" t="str">
        <f t="shared" si="7"/>
        <v>120054800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БУЛГАР ЧЕХ ИНВЕСТ ХОЛДИНГ АД</v>
      </c>
      <c r="B78" s="624" t="str">
        <f t="shared" si="7"/>
        <v>120054800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БУЛГАР ЧЕХ ИНВЕСТ ХОЛДИНГ АД</v>
      </c>
      <c r="B79" s="624" t="str">
        <f t="shared" si="7"/>
        <v>120054800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1191</v>
      </c>
    </row>
    <row r="80" spans="1:8">
      <c r="A80" s="624" t="str">
        <f t="shared" si="6"/>
        <v>БУЛГАР ЧЕХ ИНВЕСТ ХОЛДИНГ АД</v>
      </c>
      <c r="B80" s="624" t="str">
        <f t="shared" si="7"/>
        <v>120054800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БУЛГАР ЧЕХ ИНВЕСТ ХОЛДИНГ АД</v>
      </c>
      <c r="B81" s="624" t="str">
        <f t="shared" si="7"/>
        <v>120054800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-28</v>
      </c>
    </row>
    <row r="82" spans="1:8">
      <c r="A82" s="624" t="str">
        <f t="shared" si="6"/>
        <v>БУЛГАР ЧЕХ ИНВЕСТ ХОЛДИНГ АД</v>
      </c>
      <c r="B82" s="624" t="str">
        <f t="shared" si="7"/>
        <v>120054800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80</v>
      </c>
    </row>
    <row r="83" spans="1:8">
      <c r="A83" s="624" t="str">
        <f t="shared" si="6"/>
        <v>БУЛГАР ЧЕХ ИНВЕСТ ХОЛДИНГ АД</v>
      </c>
      <c r="B83" s="624" t="str">
        <f t="shared" si="7"/>
        <v>120054800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БУЛГАР ЧЕХ ИНВЕСТ ХОЛДИНГ АД</v>
      </c>
      <c r="B84" s="624" t="str">
        <f t="shared" si="7"/>
        <v>120054800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БУЛГАР ЧЕХ ИНВЕСТ ХОЛДИНГ АД</v>
      </c>
      <c r="B85" s="624" t="str">
        <f t="shared" si="7"/>
        <v>120054800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80</v>
      </c>
    </row>
    <row r="86" spans="1:8">
      <c r="A86" s="624" t="str">
        <f t="shared" si="6"/>
        <v>БУЛГАР ЧЕХ ИНВЕСТ ХОЛДИНГ АД</v>
      </c>
      <c r="B86" s="624" t="str">
        <f t="shared" si="7"/>
        <v>120054800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52</v>
      </c>
    </row>
    <row r="87" spans="1:8">
      <c r="A87" s="624" t="str">
        <f t="shared" si="6"/>
        <v>БУЛГАР ЧЕХ ИНВЕСТ ХОЛДИНГ АД</v>
      </c>
      <c r="B87" s="624" t="str">
        <f t="shared" si="7"/>
        <v>120054800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3505</v>
      </c>
    </row>
    <row r="88" spans="1:8">
      <c r="A88" s="624" t="str">
        <f t="shared" si="6"/>
        <v>БУЛГАР ЧЕХ ИНВЕСТ ХОЛДИНГ АД</v>
      </c>
      <c r="B88" s="624" t="str">
        <f t="shared" si="7"/>
        <v>120054800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3535</v>
      </c>
    </row>
    <row r="89" spans="1:8">
      <c r="A89" s="624" t="str">
        <f t="shared" si="6"/>
        <v>БУЛГАР ЧЕХ ИНВЕСТ ХОЛДИНГ АД</v>
      </c>
      <c r="B89" s="624" t="str">
        <f t="shared" si="7"/>
        <v>120054800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-30</v>
      </c>
    </row>
    <row r="90" spans="1:8">
      <c r="A90" s="624" t="str">
        <f t="shared" si="6"/>
        <v>БУЛГАР ЧЕХ ИНВЕСТ ХОЛДИНГ АД</v>
      </c>
      <c r="B90" s="624" t="str">
        <f t="shared" si="7"/>
        <v>120054800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БУЛГАР ЧЕХ ИНВЕСТ ХОЛДИНГ АД</v>
      </c>
      <c r="B91" s="624" t="str">
        <f t="shared" si="7"/>
        <v>120054800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-180</v>
      </c>
    </row>
    <row r="92" spans="1:8">
      <c r="A92" s="624" t="str">
        <f t="shared" si="6"/>
        <v>БУЛГАР ЧЕХ ИНВЕСТ ХОЛДИНГ АД</v>
      </c>
      <c r="B92" s="624" t="str">
        <f t="shared" si="7"/>
        <v>120054800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БУЛГАР ЧЕХ ИНВЕСТ ХОЛДИНГ АД</v>
      </c>
      <c r="B93" s="624" t="str">
        <f t="shared" si="7"/>
        <v>120054800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3325</v>
      </c>
    </row>
    <row r="94" spans="1:8">
      <c r="A94" s="624" t="str">
        <f t="shared" si="6"/>
        <v>БУЛГАР ЧЕХ ИНВЕСТ ХОЛДИНГ АД</v>
      </c>
      <c r="B94" s="624" t="str">
        <f t="shared" si="7"/>
        <v>120054800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4568</v>
      </c>
    </row>
    <row r="95" spans="1:8">
      <c r="A95" s="624" t="str">
        <f t="shared" si="6"/>
        <v>БУЛГАР ЧЕХ ИНВЕСТ ХОЛДИНГ АД</v>
      </c>
      <c r="B95" s="624" t="str">
        <f t="shared" si="7"/>
        <v>120054800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БУЛГАР ЧЕХ ИНВЕСТ ХОЛДИНГ АД</v>
      </c>
      <c r="B96" s="624" t="str">
        <f t="shared" si="7"/>
        <v>120054800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БУЛГАР ЧЕХ ИНВЕСТ ХОЛДИНГ АД</v>
      </c>
      <c r="B97" s="624" t="str">
        <f t="shared" si="7"/>
        <v>120054800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БУЛГАР ЧЕХ ИНВЕСТ ХОЛДИНГ АД</v>
      </c>
      <c r="B98" s="624" t="str">
        <f t="shared" si="7"/>
        <v>120054800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БУЛГАР ЧЕХ ИНВЕСТ ХОЛДИНГ АД</v>
      </c>
      <c r="B99" s="624" t="str">
        <f t="shared" ref="B99:B125" si="10">pdeBulstat</f>
        <v>120054800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БУЛГАР ЧЕХ ИНВЕСТ ХОЛДИНГ АД</v>
      </c>
      <c r="B100" s="624" t="str">
        <f t="shared" si="10"/>
        <v>120054800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29337</v>
      </c>
    </row>
    <row r="101" spans="1:8">
      <c r="A101" s="624" t="str">
        <f t="shared" si="9"/>
        <v>БУЛГАР ЧЕХ ИНВЕСТ ХОЛДИНГ АД</v>
      </c>
      <c r="B101" s="624" t="str">
        <f t="shared" si="10"/>
        <v>120054800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БУЛГАР ЧЕХ ИНВЕСТ ХОЛДИНГ АД</v>
      </c>
      <c r="B102" s="624" t="str">
        <f t="shared" si="10"/>
        <v>120054800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29337</v>
      </c>
    </row>
    <row r="103" spans="1:8">
      <c r="A103" s="624" t="str">
        <f t="shared" si="9"/>
        <v>БУЛГАР ЧЕХ ИНВЕСТ ХОЛДИНГ АД</v>
      </c>
      <c r="B103" s="624" t="str">
        <f t="shared" si="10"/>
        <v>120054800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БУЛГАР ЧЕХ ИНВЕСТ ХОЛДИНГ АД</v>
      </c>
      <c r="B104" s="624" t="str">
        <f t="shared" si="10"/>
        <v>120054800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БУЛГАР ЧЕХ ИНВЕСТ ХОЛДИНГ АД</v>
      </c>
      <c r="B105" s="624" t="str">
        <f t="shared" si="10"/>
        <v>120054800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37</v>
      </c>
    </row>
    <row r="106" spans="1:8">
      <c r="A106" s="624" t="str">
        <f t="shared" si="9"/>
        <v>БУЛГАР ЧЕХ ИНВЕСТ ХОЛДИНГ АД</v>
      </c>
      <c r="B106" s="624" t="str">
        <f t="shared" si="10"/>
        <v>120054800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БУЛГАР ЧЕХ ИНВЕСТ ХОЛДИНГ АД</v>
      </c>
      <c r="B107" s="624" t="str">
        <f t="shared" si="10"/>
        <v>120054800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29374</v>
      </c>
    </row>
    <row r="108" spans="1:8">
      <c r="A108" s="624" t="str">
        <f t="shared" si="9"/>
        <v>БУЛГАР ЧЕХ ИНВЕСТ ХОЛДИНГ АД</v>
      </c>
      <c r="B108" s="624" t="str">
        <f t="shared" si="10"/>
        <v>120054800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БУЛГАР ЧЕХ ИНВЕСТ ХОЛДИНГ АД</v>
      </c>
      <c r="B109" s="624" t="str">
        <f t="shared" si="10"/>
        <v>120054800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111</v>
      </c>
    </row>
    <row r="110" spans="1:8">
      <c r="A110" s="624" t="str">
        <f t="shared" si="9"/>
        <v>БУЛГАР ЧЕХ ИНВЕСТ ХОЛДИНГ АД</v>
      </c>
      <c r="B110" s="624" t="str">
        <f t="shared" si="10"/>
        <v>120054800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12918</v>
      </c>
    </row>
    <row r="111" spans="1:8">
      <c r="A111" s="624" t="str">
        <f t="shared" si="9"/>
        <v>БУЛГАР ЧЕХ ИНВЕСТ ХОЛДИНГ АД</v>
      </c>
      <c r="B111" s="624" t="str">
        <f t="shared" si="10"/>
        <v>120054800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БУЛГАР ЧЕХ ИНВЕСТ ХОЛДИНГ АД</v>
      </c>
      <c r="B112" s="624" t="str">
        <f t="shared" si="10"/>
        <v>120054800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12105</v>
      </c>
    </row>
    <row r="113" spans="1:8">
      <c r="A113" s="624" t="str">
        <f t="shared" si="9"/>
        <v>БУЛГАР ЧЕХ ИНВЕСТ ХОЛДИНГ АД</v>
      </c>
      <c r="B113" s="624" t="str">
        <f t="shared" si="10"/>
        <v>120054800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811</v>
      </c>
    </row>
    <row r="114" spans="1:8">
      <c r="A114" s="624" t="str">
        <f t="shared" si="9"/>
        <v>БУЛГАР ЧЕХ ИНВЕСТ ХОЛДИНГ АД</v>
      </c>
      <c r="B114" s="624" t="str">
        <f t="shared" si="10"/>
        <v>120054800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БУЛГАР ЧЕХ ИНВЕСТ ХОЛДИНГ АД</v>
      </c>
      <c r="B115" s="624" t="str">
        <f t="shared" si="10"/>
        <v>120054800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0</v>
      </c>
    </row>
    <row r="116" spans="1:8">
      <c r="A116" s="624" t="str">
        <f t="shared" si="9"/>
        <v>БУЛГАР ЧЕХ ИНВЕСТ ХОЛДИНГ АД</v>
      </c>
      <c r="B116" s="624" t="str">
        <f t="shared" si="10"/>
        <v>120054800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</v>
      </c>
    </row>
    <row r="117" spans="1:8">
      <c r="A117" s="624" t="str">
        <f t="shared" si="9"/>
        <v>БУЛГАР ЧЕХ ИНВЕСТ ХОЛДИНГ АД</v>
      </c>
      <c r="B117" s="624" t="str">
        <f t="shared" si="10"/>
        <v>120054800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</v>
      </c>
    </row>
    <row r="118" spans="1:8">
      <c r="A118" s="624" t="str">
        <f t="shared" si="9"/>
        <v>БУЛГАР ЧЕХ ИНВЕСТ ХОЛДИНГ АД</v>
      </c>
      <c r="B118" s="624" t="str">
        <f t="shared" si="10"/>
        <v>120054800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670</v>
      </c>
    </row>
    <row r="119" spans="1:8">
      <c r="A119" s="624" t="str">
        <f t="shared" si="9"/>
        <v>БУЛГАР ЧЕХ ИНВЕСТ ХОЛДИНГ АД</v>
      </c>
      <c r="B119" s="624" t="str">
        <f t="shared" si="10"/>
        <v>120054800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БУЛГАР ЧЕХ ИНВЕСТ ХОЛДИНГ АД</v>
      </c>
      <c r="B120" s="624" t="str">
        <f t="shared" si="10"/>
        <v>120054800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13699</v>
      </c>
    </row>
    <row r="121" spans="1:8">
      <c r="A121" s="624" t="str">
        <f t="shared" si="9"/>
        <v>БУЛГАР ЧЕХ ИНВЕСТ ХОЛДИНГ АД</v>
      </c>
      <c r="B121" s="624" t="str">
        <f t="shared" si="10"/>
        <v>120054800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БУЛГАР ЧЕХ ИНВЕСТ ХОЛДИНГ АД</v>
      </c>
      <c r="B122" s="624" t="str">
        <f t="shared" si="10"/>
        <v>120054800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БУЛГАР ЧЕХ ИНВЕСТ ХОЛДИНГ АД</v>
      </c>
      <c r="B123" s="624" t="str">
        <f t="shared" si="10"/>
        <v>120054800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БУЛГАР ЧЕХ ИНВЕСТ ХОЛДИНГ АД</v>
      </c>
      <c r="B124" s="624" t="str">
        <f t="shared" si="10"/>
        <v>120054800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13699</v>
      </c>
    </row>
    <row r="125" spans="1:8">
      <c r="A125" s="624" t="str">
        <f t="shared" si="9"/>
        <v>БУЛГАР ЧЕХ ИНВЕСТ ХОЛДИНГ АД</v>
      </c>
      <c r="B125" s="624" t="str">
        <f t="shared" si="10"/>
        <v>120054800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47641</v>
      </c>
    </row>
    <row r="126" spans="1:8" s="441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БУЛГАР ЧЕХ ИНВЕСТ ХОЛДИНГ АД</v>
      </c>
      <c r="B127" s="624" t="str">
        <f t="shared" ref="B127:B158" si="13">pdeBulstat</f>
        <v>120054800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БУЛГАР ЧЕХ ИНВЕСТ ХОЛДИНГ АД</v>
      </c>
      <c r="B128" s="624" t="str">
        <f t="shared" si="13"/>
        <v>120054800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90</v>
      </c>
    </row>
    <row r="129" spans="1:8">
      <c r="A129" s="624" t="str">
        <f t="shared" si="12"/>
        <v>БУЛГАР ЧЕХ ИНВЕСТ ХОЛДИНГ АД</v>
      </c>
      <c r="B129" s="624" t="str">
        <f t="shared" si="13"/>
        <v>120054800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4</v>
      </c>
    </row>
    <row r="130" spans="1:8">
      <c r="A130" s="624" t="str">
        <f t="shared" si="12"/>
        <v>БУЛГАР ЧЕХ ИНВЕСТ ХОЛДИНГ АД</v>
      </c>
      <c r="B130" s="624" t="str">
        <f t="shared" si="13"/>
        <v>120054800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50</v>
      </c>
    </row>
    <row r="131" spans="1:8">
      <c r="A131" s="624" t="str">
        <f t="shared" si="12"/>
        <v>БУЛГАР ЧЕХ ИНВЕСТ ХОЛДИНГ АД</v>
      </c>
      <c r="B131" s="624" t="str">
        <f t="shared" si="13"/>
        <v>120054800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3</v>
      </c>
    </row>
    <row r="132" spans="1:8">
      <c r="A132" s="624" t="str">
        <f t="shared" si="12"/>
        <v>БУЛГАР ЧЕХ ИНВЕСТ ХОЛДИНГ АД</v>
      </c>
      <c r="B132" s="624" t="str">
        <f t="shared" si="13"/>
        <v>120054800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БУЛГАР ЧЕХ ИНВЕСТ ХОЛДИНГ АД</v>
      </c>
      <c r="B133" s="624" t="str">
        <f t="shared" si="13"/>
        <v>120054800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БУЛГАР ЧЕХ ИНВЕСТ ХОЛДИНГ АД</v>
      </c>
      <c r="B134" s="624" t="str">
        <f t="shared" si="13"/>
        <v>120054800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9</v>
      </c>
    </row>
    <row r="135" spans="1:8">
      <c r="A135" s="624" t="str">
        <f t="shared" si="12"/>
        <v>БУЛГАР ЧЕХ ИНВЕСТ ХОЛДИНГ АД</v>
      </c>
      <c r="B135" s="624" t="str">
        <f t="shared" si="13"/>
        <v>120054800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4</v>
      </c>
    </row>
    <row r="136" spans="1:8">
      <c r="A136" s="624" t="str">
        <f t="shared" si="12"/>
        <v>БУЛГАР ЧЕХ ИНВЕСТ ХОЛДИНГ АД</v>
      </c>
      <c r="B136" s="624" t="str">
        <f t="shared" si="13"/>
        <v>120054800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БУЛГАР ЧЕХ ИНВЕСТ ХОЛДИНГ АД</v>
      </c>
      <c r="B137" s="624" t="str">
        <f t="shared" si="13"/>
        <v>120054800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156</v>
      </c>
    </row>
    <row r="138" spans="1:8">
      <c r="A138" s="624" t="str">
        <f t="shared" si="12"/>
        <v>БУЛГАР ЧЕХ ИНВЕСТ ХОЛДИНГ АД</v>
      </c>
      <c r="B138" s="624" t="str">
        <f t="shared" si="13"/>
        <v>120054800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500</v>
      </c>
    </row>
    <row r="139" spans="1:8">
      <c r="A139" s="624" t="str">
        <f t="shared" si="12"/>
        <v>БУЛГАР ЧЕХ ИНВЕСТ ХОЛДИНГ АД</v>
      </c>
      <c r="B139" s="624" t="str">
        <f t="shared" si="13"/>
        <v>120054800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11</v>
      </c>
    </row>
    <row r="140" spans="1:8">
      <c r="A140" s="624" t="str">
        <f t="shared" si="12"/>
        <v>БУЛГАР ЧЕХ ИНВЕСТ ХОЛДИНГ АД</v>
      </c>
      <c r="B140" s="624" t="str">
        <f t="shared" si="13"/>
        <v>120054800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БУЛГАР ЧЕХ ИНВЕСТ ХОЛДИНГ АД</v>
      </c>
      <c r="B141" s="624" t="str">
        <f t="shared" si="13"/>
        <v>120054800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1</v>
      </c>
    </row>
    <row r="142" spans="1:8">
      <c r="A142" s="624" t="str">
        <f t="shared" si="12"/>
        <v>БУЛГАР ЧЕХ ИНВЕСТ ХОЛДИНГ АД</v>
      </c>
      <c r="B142" s="624" t="str">
        <f t="shared" si="13"/>
        <v>120054800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512</v>
      </c>
    </row>
    <row r="143" spans="1:8">
      <c r="A143" s="624" t="str">
        <f t="shared" si="12"/>
        <v>БУЛГАР ЧЕХ ИНВЕСТ ХОЛДИНГ АД</v>
      </c>
      <c r="B143" s="624" t="str">
        <f t="shared" si="13"/>
        <v>120054800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668</v>
      </c>
    </row>
    <row r="144" spans="1:8">
      <c r="A144" s="624" t="str">
        <f t="shared" si="12"/>
        <v>БУЛГАР ЧЕХ ИНВЕСТ ХОЛДИНГ АД</v>
      </c>
      <c r="B144" s="624" t="str">
        <f t="shared" si="13"/>
        <v>120054800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БУЛГАР ЧЕХ ИНВЕСТ ХОЛДИНГ АД</v>
      </c>
      <c r="B145" s="624" t="str">
        <f t="shared" si="13"/>
        <v>120054800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БУЛГАР ЧЕХ ИНВЕСТ ХОЛДИНГ АД</v>
      </c>
      <c r="B146" s="624" t="str">
        <f t="shared" si="13"/>
        <v>120054800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БУЛГАР ЧЕХ ИНВЕСТ ХОЛДИНГ АД</v>
      </c>
      <c r="B147" s="624" t="str">
        <f t="shared" si="13"/>
        <v>120054800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668</v>
      </c>
    </row>
    <row r="148" spans="1:8">
      <c r="A148" s="624" t="str">
        <f t="shared" si="12"/>
        <v>БУЛГАР ЧЕХ ИНВЕСТ ХОЛДИНГ АД</v>
      </c>
      <c r="B148" s="624" t="str">
        <f t="shared" si="13"/>
        <v>120054800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БУЛГАР ЧЕХ ИНВЕСТ ХОЛДИНГ АД</v>
      </c>
      <c r="B149" s="624" t="str">
        <f t="shared" si="13"/>
        <v>120054800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БУЛГАР ЧЕХ ИНВЕСТ ХОЛДИНГ АД</v>
      </c>
      <c r="B150" s="624" t="str">
        <f t="shared" si="13"/>
        <v>120054800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БУЛГАР ЧЕХ ИНВЕСТ ХОЛДИНГ АД</v>
      </c>
      <c r="B151" s="624" t="str">
        <f t="shared" si="13"/>
        <v>120054800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БУЛГАР ЧЕХ ИНВЕСТ ХОЛДИНГ АД</v>
      </c>
      <c r="B152" s="624" t="str">
        <f t="shared" si="13"/>
        <v>120054800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БУЛГАР ЧЕХ ИНВЕСТ ХОЛДИНГ АД</v>
      </c>
      <c r="B153" s="624" t="str">
        <f t="shared" si="13"/>
        <v>120054800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БУЛГАР ЧЕХ ИНВЕСТ ХОЛДИНГ АД</v>
      </c>
      <c r="B154" s="624" t="str">
        <f t="shared" si="13"/>
        <v>120054800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БУЛГАР ЧЕХ ИНВЕСТ ХОЛДИНГ АД</v>
      </c>
      <c r="B155" s="624" t="str">
        <f t="shared" si="13"/>
        <v>120054800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БУЛГАР ЧЕХ ИНВЕСТ ХОЛДИНГ АД</v>
      </c>
      <c r="B156" s="624" t="str">
        <f t="shared" si="13"/>
        <v>120054800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668</v>
      </c>
    </row>
    <row r="157" spans="1:8">
      <c r="A157" s="624" t="str">
        <f t="shared" si="12"/>
        <v>БУЛГАР ЧЕХ ИНВЕСТ ХОЛДИНГ АД</v>
      </c>
      <c r="B157" s="624" t="str">
        <f t="shared" si="13"/>
        <v>120054800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БУЛГАР ЧЕХ ИНВЕСТ ХОЛДИНГ АД</v>
      </c>
      <c r="B158" s="624" t="str">
        <f t="shared" si="13"/>
        <v>120054800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БУЛГАР ЧЕХ ИНВЕСТ ХОЛДИНГ АД</v>
      </c>
      <c r="B159" s="624" t="str">
        <f t="shared" ref="B159:B179" si="16">pdeBulstat</f>
        <v>120054800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БУЛГАР ЧЕХ ИНВЕСТ ХОЛДИНГ АД</v>
      </c>
      <c r="B160" s="624" t="str">
        <f t="shared" si="16"/>
        <v>120054800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2</v>
      </c>
    </row>
    <row r="161" spans="1:8">
      <c r="A161" s="624" t="str">
        <f t="shared" si="15"/>
        <v>БУЛГАР ЧЕХ ИНВЕСТ ХОЛДИНГ АД</v>
      </c>
      <c r="B161" s="624" t="str">
        <f t="shared" si="16"/>
        <v>120054800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2</v>
      </c>
    </row>
    <row r="162" spans="1:8">
      <c r="A162" s="624" t="str">
        <f t="shared" si="15"/>
        <v>БУЛГАР ЧЕХ ИНВЕСТ ХОЛДИНГ АД</v>
      </c>
      <c r="B162" s="624" t="str">
        <f t="shared" si="16"/>
        <v>120054800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БУЛГАР ЧЕХ ИНВЕСТ ХОЛДИНГ АД</v>
      </c>
      <c r="B163" s="624" t="str">
        <f t="shared" si="16"/>
        <v>120054800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БУЛГАР ЧЕХ ИНВЕСТ ХОЛДИНГ АД</v>
      </c>
      <c r="B164" s="624" t="str">
        <f t="shared" si="16"/>
        <v>120054800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88</v>
      </c>
    </row>
    <row r="165" spans="1:8">
      <c r="A165" s="624" t="str">
        <f t="shared" si="15"/>
        <v>БУЛГАР ЧЕХ ИНВЕСТ ХОЛДИНГ АД</v>
      </c>
      <c r="B165" s="624" t="str">
        <f t="shared" si="16"/>
        <v>120054800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БУЛГАР ЧЕХ ИНВЕСТ ХОЛДИНГ АД</v>
      </c>
      <c r="B166" s="624" t="str">
        <f t="shared" si="16"/>
        <v>120054800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329</v>
      </c>
    </row>
    <row r="167" spans="1:8">
      <c r="A167" s="624" t="str">
        <f t="shared" si="15"/>
        <v>БУЛГАР ЧЕХ ИНВЕСТ ХОЛДИНГ АД</v>
      </c>
      <c r="B167" s="624" t="str">
        <f t="shared" si="16"/>
        <v>120054800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БУЛГАР ЧЕХ ИНВЕСТ ХОЛДИНГ АД</v>
      </c>
      <c r="B168" s="624" t="str">
        <f t="shared" si="16"/>
        <v>120054800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186</v>
      </c>
    </row>
    <row r="169" spans="1:8">
      <c r="A169" s="624" t="str">
        <f t="shared" si="15"/>
        <v>БУЛГАР ЧЕХ ИНВЕСТ ХОЛДИНГ АД</v>
      </c>
      <c r="B169" s="624" t="str">
        <f t="shared" si="16"/>
        <v>120054800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603</v>
      </c>
    </row>
    <row r="170" spans="1:8">
      <c r="A170" s="624" t="str">
        <f t="shared" si="15"/>
        <v>БУЛГАР ЧЕХ ИНВЕСТ ХОЛДИНГ АД</v>
      </c>
      <c r="B170" s="624" t="str">
        <f t="shared" si="16"/>
        <v>120054800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605</v>
      </c>
    </row>
    <row r="171" spans="1:8">
      <c r="A171" s="624" t="str">
        <f t="shared" si="15"/>
        <v>БУЛГАР ЧЕХ ИНВЕСТ ХОЛДИНГ АД</v>
      </c>
      <c r="B171" s="624" t="str">
        <f t="shared" si="16"/>
        <v>120054800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63</v>
      </c>
    </row>
    <row r="172" spans="1:8">
      <c r="A172" s="624" t="str">
        <f t="shared" si="15"/>
        <v>БУЛГАР ЧЕХ ИНВЕСТ ХОЛДИНГ АД</v>
      </c>
      <c r="B172" s="624" t="str">
        <f t="shared" si="16"/>
        <v>120054800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БУЛГАР ЧЕХ ИНВЕСТ ХОЛДИНГ АД</v>
      </c>
      <c r="B173" s="624" t="str">
        <f t="shared" si="16"/>
        <v>120054800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БУЛГАР ЧЕХ ИНВЕСТ ХОЛДИНГ АД</v>
      </c>
      <c r="B174" s="624" t="str">
        <f t="shared" si="16"/>
        <v>120054800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605</v>
      </c>
    </row>
    <row r="175" spans="1:8">
      <c r="A175" s="624" t="str">
        <f t="shared" si="15"/>
        <v>БУЛГАР ЧЕХ ИНВЕСТ ХОЛДИНГ АД</v>
      </c>
      <c r="B175" s="624" t="str">
        <f t="shared" si="16"/>
        <v>120054800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63</v>
      </c>
    </row>
    <row r="176" spans="1:8">
      <c r="A176" s="624" t="str">
        <f t="shared" si="15"/>
        <v>БУЛГАР ЧЕХ ИНВЕСТ ХОЛДИНГ АД</v>
      </c>
      <c r="B176" s="624" t="str">
        <f t="shared" si="16"/>
        <v>120054800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63</v>
      </c>
    </row>
    <row r="177" spans="1:8">
      <c r="A177" s="624" t="str">
        <f t="shared" si="15"/>
        <v>БУЛГАР ЧЕХ ИНВЕСТ ХОЛДИНГ АД</v>
      </c>
      <c r="B177" s="624" t="str">
        <f t="shared" si="16"/>
        <v>120054800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БУЛГАР ЧЕХ ИНВЕСТ ХОЛДИНГ АД</v>
      </c>
      <c r="B178" s="624" t="str">
        <f t="shared" si="16"/>
        <v>120054800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63</v>
      </c>
    </row>
    <row r="179" spans="1:8">
      <c r="A179" s="624" t="str">
        <f t="shared" si="15"/>
        <v>БУЛГАР ЧЕХ ИНВЕСТ ХОЛДИНГ АД</v>
      </c>
      <c r="B179" s="624" t="str">
        <f t="shared" si="16"/>
        <v>120054800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668</v>
      </c>
    </row>
    <row r="180" spans="1:8" s="441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БУЛГАР ЧЕХ ИНВЕСТ ХОЛДИНГ АД</v>
      </c>
      <c r="B181" s="624" t="str">
        <f t="shared" ref="B181:B216" si="19">pdeBulstat</f>
        <v>120054800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БУЛГАР ЧЕХ ИНВЕСТ ХОЛДИНГ АД</v>
      </c>
      <c r="B182" s="624" t="str">
        <f t="shared" si="19"/>
        <v>120054800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-173</v>
      </c>
    </row>
    <row r="183" spans="1:8">
      <c r="A183" s="624" t="str">
        <f t="shared" si="18"/>
        <v>БУЛГАР ЧЕХ ИНВЕСТ ХОЛДИНГ АД</v>
      </c>
      <c r="B183" s="624" t="str">
        <f t="shared" si="19"/>
        <v>120054800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1134</v>
      </c>
    </row>
    <row r="184" spans="1:8">
      <c r="A184" s="624" t="str">
        <f t="shared" si="18"/>
        <v>БУЛГАР ЧЕХ ИНВЕСТ ХОЛДИНГ АД</v>
      </c>
      <c r="B184" s="624" t="str">
        <f t="shared" si="19"/>
        <v>120054800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-58</v>
      </c>
    </row>
    <row r="185" spans="1:8">
      <c r="A185" s="624" t="str">
        <f t="shared" si="18"/>
        <v>БУЛГАР ЧЕХ ИНВЕСТ ХОЛДИНГ АД</v>
      </c>
      <c r="B185" s="624" t="str">
        <f t="shared" si="19"/>
        <v>120054800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-4</v>
      </c>
    </row>
    <row r="186" spans="1:8">
      <c r="A186" s="624" t="str">
        <f t="shared" si="18"/>
        <v>БУЛГАР ЧЕХ ИНВЕСТ ХОЛДИНГ АД</v>
      </c>
      <c r="B186" s="624" t="str">
        <f t="shared" si="19"/>
        <v>120054800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БУЛГАР ЧЕХ ИНВЕСТ ХОЛДИНГ АД</v>
      </c>
      <c r="B187" s="624" t="str">
        <f t="shared" si="19"/>
        <v>120054800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БУЛГАР ЧЕХ ИНВЕСТ ХОЛДИНГ АД</v>
      </c>
      <c r="B188" s="624" t="str">
        <f t="shared" si="19"/>
        <v>120054800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БУЛГАР ЧЕХ ИНВЕСТ ХОЛДИНГ АД</v>
      </c>
      <c r="B189" s="624" t="str">
        <f t="shared" si="19"/>
        <v>120054800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БУЛГАР ЧЕХ ИНВЕСТ ХОЛДИНГ АД</v>
      </c>
      <c r="B190" s="624" t="str">
        <f t="shared" si="19"/>
        <v>120054800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-14</v>
      </c>
    </row>
    <row r="191" spans="1:8">
      <c r="A191" s="624" t="str">
        <f t="shared" si="18"/>
        <v>БУЛГАР ЧЕХ ИНВЕСТ ХОЛДИНГ АД</v>
      </c>
      <c r="B191" s="624" t="str">
        <f t="shared" si="19"/>
        <v>120054800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885</v>
      </c>
    </row>
    <row r="192" spans="1:8">
      <c r="A192" s="624" t="str">
        <f t="shared" si="18"/>
        <v>БУЛГАР ЧЕХ ИНВЕСТ ХОЛДИНГ АД</v>
      </c>
      <c r="B192" s="624" t="str">
        <f t="shared" si="19"/>
        <v>120054800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БУЛГАР ЧЕХ ИНВЕСТ ХОЛДИНГ АД</v>
      </c>
      <c r="B193" s="624" t="str">
        <f t="shared" si="19"/>
        <v>120054800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БУЛГАР ЧЕХ ИНВЕСТ ХОЛДИНГ АД</v>
      </c>
      <c r="B194" s="624" t="str">
        <f t="shared" si="19"/>
        <v>120054800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БУЛГАР ЧЕХ ИНВЕСТ ХОЛДИНГ АД</v>
      </c>
      <c r="B195" s="624" t="str">
        <f t="shared" si="19"/>
        <v>120054800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БУЛГАР ЧЕХ ИНВЕСТ ХОЛДИНГ АД</v>
      </c>
      <c r="B196" s="624" t="str">
        <f t="shared" si="19"/>
        <v>120054800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БУЛГАР ЧЕХ ИНВЕСТ ХОЛДИНГ АД</v>
      </c>
      <c r="B197" s="624" t="str">
        <f t="shared" si="19"/>
        <v>120054800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-20402</v>
      </c>
    </row>
    <row r="198" spans="1:8">
      <c r="A198" s="624" t="str">
        <f t="shared" si="18"/>
        <v>БУЛГАР ЧЕХ ИНВЕСТ ХОЛДИНГ АД</v>
      </c>
      <c r="B198" s="624" t="str">
        <f t="shared" si="19"/>
        <v>120054800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БУЛГАР ЧЕХ ИНВЕСТ ХОЛДИНГ АД</v>
      </c>
      <c r="B199" s="624" t="str">
        <f t="shared" si="19"/>
        <v>120054800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БУЛГАР ЧЕХ ИНВЕСТ ХОЛДИНГ АД</v>
      </c>
      <c r="B200" s="624" t="str">
        <f t="shared" si="19"/>
        <v>120054800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БУЛГАР ЧЕХ ИНВЕСТ ХОЛДИНГ АД</v>
      </c>
      <c r="B201" s="624" t="str">
        <f t="shared" si="19"/>
        <v>120054800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БУЛГАР ЧЕХ ИНВЕСТ ХОЛДИНГ АД</v>
      </c>
      <c r="B202" s="624" t="str">
        <f t="shared" si="19"/>
        <v>120054800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-20402</v>
      </c>
    </row>
    <row r="203" spans="1:8">
      <c r="A203" s="624" t="str">
        <f t="shared" si="18"/>
        <v>БУЛГАР ЧЕХ ИНВЕСТ ХОЛДИНГ АД</v>
      </c>
      <c r="B203" s="624" t="str">
        <f t="shared" si="19"/>
        <v>120054800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БУЛГАР ЧЕХ ИНВЕСТ ХОЛДИНГ АД</v>
      </c>
      <c r="B204" s="624" t="str">
        <f t="shared" si="19"/>
        <v>120054800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БУЛГАР ЧЕХ ИНВЕСТ ХОЛДИНГ АД</v>
      </c>
      <c r="B205" s="624" t="str">
        <f t="shared" si="19"/>
        <v>120054800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32643</v>
      </c>
    </row>
    <row r="206" spans="1:8">
      <c r="A206" s="624" t="str">
        <f t="shared" si="18"/>
        <v>БУЛГАР ЧЕХ ИНВЕСТ ХОЛДИНГ АД</v>
      </c>
      <c r="B206" s="624" t="str">
        <f t="shared" si="19"/>
        <v>120054800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-12908</v>
      </c>
    </row>
    <row r="207" spans="1:8">
      <c r="A207" s="624" t="str">
        <f t="shared" si="18"/>
        <v>БУЛГАР ЧЕХ ИНВЕСТ ХОЛДИНГ АД</v>
      </c>
      <c r="B207" s="624" t="str">
        <f t="shared" si="19"/>
        <v>120054800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БУЛГАР ЧЕХ ИНВЕСТ ХОЛДИНГ АД</v>
      </c>
      <c r="B208" s="624" t="str">
        <f t="shared" si="19"/>
        <v>120054800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-34</v>
      </c>
    </row>
    <row r="209" spans="1:8">
      <c r="A209" s="624" t="str">
        <f t="shared" si="18"/>
        <v>БУЛГАР ЧЕХ ИНВЕСТ ХОЛДИНГ АД</v>
      </c>
      <c r="B209" s="624" t="str">
        <f t="shared" si="19"/>
        <v>120054800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БУЛГАР ЧЕХ ИНВЕСТ ХОЛДИНГ АД</v>
      </c>
      <c r="B210" s="624" t="str">
        <f t="shared" si="19"/>
        <v>120054800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-5</v>
      </c>
    </row>
    <row r="211" spans="1:8">
      <c r="A211" s="624" t="str">
        <f t="shared" si="18"/>
        <v>БУЛГАР ЧЕХ ИНВЕСТ ХОЛДИНГ АД</v>
      </c>
      <c r="B211" s="624" t="str">
        <f t="shared" si="19"/>
        <v>120054800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19696</v>
      </c>
    </row>
    <row r="212" spans="1:8">
      <c r="A212" s="624" t="str">
        <f t="shared" si="18"/>
        <v>БУЛГАР ЧЕХ ИНВЕСТ ХОЛДИНГ АД</v>
      </c>
      <c r="B212" s="624" t="str">
        <f t="shared" si="19"/>
        <v>120054800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179</v>
      </c>
    </row>
    <row r="213" spans="1:8">
      <c r="A213" s="624" t="str">
        <f t="shared" si="18"/>
        <v>БУЛГАР ЧЕХ ИНВЕСТ ХОЛДИНГ АД</v>
      </c>
      <c r="B213" s="624" t="str">
        <f t="shared" si="19"/>
        <v>120054800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138</v>
      </c>
    </row>
    <row r="214" spans="1:8">
      <c r="A214" s="624" t="str">
        <f t="shared" si="18"/>
        <v>БУЛГАР ЧЕХ ИНВЕСТ ХОЛДИНГ АД</v>
      </c>
      <c r="B214" s="624" t="str">
        <f t="shared" si="19"/>
        <v>120054800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317</v>
      </c>
    </row>
    <row r="215" spans="1:8">
      <c r="A215" s="624" t="str">
        <f t="shared" si="18"/>
        <v>БУЛГАР ЧЕХ ИНВЕСТ ХОЛДИНГ АД</v>
      </c>
      <c r="B215" s="624" t="str">
        <f t="shared" si="19"/>
        <v>120054800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317</v>
      </c>
    </row>
    <row r="216" spans="1:8">
      <c r="A216" s="624" t="str">
        <f t="shared" si="18"/>
        <v>БУЛГАР ЧЕХ ИНВЕСТ ХОЛДИНГ АД</v>
      </c>
      <c r="B216" s="624" t="str">
        <f t="shared" si="19"/>
        <v>120054800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1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БУЛГАР ЧЕХ ИНВЕСТ ХОЛДИНГ АД</v>
      </c>
      <c r="B218" s="624" t="str">
        <f t="shared" ref="B218:B281" si="22">pdeBulstat</f>
        <v>120054800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1191</v>
      </c>
    </row>
    <row r="219" spans="1:8">
      <c r="A219" s="624" t="str">
        <f t="shared" si="21"/>
        <v>БУЛГАР ЧЕХ ИНВЕСТ ХОЛДИНГ АД</v>
      </c>
      <c r="B219" s="624" t="str">
        <f t="shared" si="22"/>
        <v>120054800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БУЛГАР ЧЕХ ИНВЕСТ ХОЛДИНГ АД</v>
      </c>
      <c r="B220" s="624" t="str">
        <f t="shared" si="22"/>
        <v>120054800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БУЛГАР ЧЕХ ИНВЕСТ ХОЛДИНГ АД</v>
      </c>
      <c r="B221" s="624" t="str">
        <f t="shared" si="22"/>
        <v>120054800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БУЛГАР ЧЕХ ИНВЕСТ ХОЛДИНГ АД</v>
      </c>
      <c r="B222" s="624" t="str">
        <f t="shared" si="22"/>
        <v>120054800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1191</v>
      </c>
    </row>
    <row r="223" spans="1:8">
      <c r="A223" s="624" t="str">
        <f t="shared" si="21"/>
        <v>БУЛГАР ЧЕХ ИНВЕСТ ХОЛДИНГ АД</v>
      </c>
      <c r="B223" s="624" t="str">
        <f t="shared" si="22"/>
        <v>120054800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БУЛГАР ЧЕХ ИНВЕСТ ХОЛДИНГ АД</v>
      </c>
      <c r="B224" s="624" t="str">
        <f t="shared" si="22"/>
        <v>120054800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БУЛГАР ЧЕХ ИНВЕСТ ХОЛДИНГ АД</v>
      </c>
      <c r="B225" s="624" t="str">
        <f t="shared" si="22"/>
        <v>120054800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БУЛГАР ЧЕХ ИНВЕСТ ХОЛДИНГ АД</v>
      </c>
      <c r="B226" s="624" t="str">
        <f t="shared" si="22"/>
        <v>120054800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БУЛГАР ЧЕХ ИНВЕСТ ХОЛДИНГ АД</v>
      </c>
      <c r="B227" s="624" t="str">
        <f t="shared" si="22"/>
        <v>120054800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БУЛГАР ЧЕХ ИНВЕСТ ХОЛДИНГ АД</v>
      </c>
      <c r="B228" s="624" t="str">
        <f t="shared" si="22"/>
        <v>120054800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БУЛГАР ЧЕХ ИНВЕСТ ХОЛДИНГ АД</v>
      </c>
      <c r="B229" s="624" t="str">
        <f t="shared" si="22"/>
        <v>120054800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БУЛГАР ЧЕХ ИНВЕСТ ХОЛДИНГ АД</v>
      </c>
      <c r="B230" s="624" t="str">
        <f t="shared" si="22"/>
        <v>120054800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БУЛГАР ЧЕХ ИНВЕСТ ХОЛДИНГ АД</v>
      </c>
      <c r="B231" s="624" t="str">
        <f t="shared" si="22"/>
        <v>120054800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БУЛГАР ЧЕХ ИНВЕСТ ХОЛДИНГ АД</v>
      </c>
      <c r="B232" s="624" t="str">
        <f t="shared" si="22"/>
        <v>120054800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БУЛГАР ЧЕХ ИНВЕСТ ХОЛДИНГ АД</v>
      </c>
      <c r="B233" s="624" t="str">
        <f t="shared" si="22"/>
        <v>120054800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БУЛГАР ЧЕХ ИНВЕСТ ХОЛДИНГ АД</v>
      </c>
      <c r="B234" s="624" t="str">
        <f t="shared" si="22"/>
        <v>120054800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БУЛГАР ЧЕХ ИНВЕСТ ХОЛДИНГ АД</v>
      </c>
      <c r="B235" s="624" t="str">
        <f t="shared" si="22"/>
        <v>120054800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БУЛГАР ЧЕХ ИНВЕСТ ХОЛДИНГ АД</v>
      </c>
      <c r="B236" s="624" t="str">
        <f t="shared" si="22"/>
        <v>120054800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1191</v>
      </c>
    </row>
    <row r="237" spans="1:8">
      <c r="A237" s="624" t="str">
        <f t="shared" si="21"/>
        <v>БУЛГАР ЧЕХ ИНВЕСТ ХОЛДИНГ АД</v>
      </c>
      <c r="B237" s="624" t="str">
        <f t="shared" si="22"/>
        <v>120054800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БУЛГАР ЧЕХ ИНВЕСТ ХОЛДИНГ АД</v>
      </c>
      <c r="B238" s="624" t="str">
        <f t="shared" si="22"/>
        <v>120054800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БУЛГАР ЧЕХ ИНВЕСТ ХОЛДИНГ АД</v>
      </c>
      <c r="B239" s="624" t="str">
        <f t="shared" si="22"/>
        <v>120054800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1191</v>
      </c>
    </row>
    <row r="240" spans="1:8">
      <c r="A240" s="624" t="str">
        <f t="shared" si="21"/>
        <v>БУЛГАР ЧЕХ ИНВЕСТ ХОЛДИНГ АД</v>
      </c>
      <c r="B240" s="624" t="str">
        <f t="shared" si="22"/>
        <v>120054800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БУЛГАР ЧЕХ ИНВЕСТ ХОЛДИНГ АД</v>
      </c>
      <c r="B241" s="624" t="str">
        <f t="shared" si="22"/>
        <v>120054800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БУЛГАР ЧЕХ ИНВЕСТ ХОЛДИНГ АД</v>
      </c>
      <c r="B242" s="624" t="str">
        <f t="shared" si="22"/>
        <v>120054800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БУЛГАР ЧЕХ ИНВЕСТ ХОЛДИНГ АД</v>
      </c>
      <c r="B243" s="624" t="str">
        <f t="shared" si="22"/>
        <v>120054800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БУЛГАР ЧЕХ ИНВЕСТ ХОЛДИНГ АД</v>
      </c>
      <c r="B244" s="624" t="str">
        <f t="shared" si="22"/>
        <v>120054800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БУЛГАР ЧЕХ ИНВЕСТ ХОЛДИНГ АД</v>
      </c>
      <c r="B245" s="624" t="str">
        <f t="shared" si="22"/>
        <v>120054800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БУЛГАР ЧЕХ ИНВЕСТ ХОЛДИНГ АД</v>
      </c>
      <c r="B246" s="624" t="str">
        <f t="shared" si="22"/>
        <v>120054800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БУЛГАР ЧЕХ ИНВЕСТ ХОЛДИНГ АД</v>
      </c>
      <c r="B247" s="624" t="str">
        <f t="shared" si="22"/>
        <v>120054800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БУЛГАР ЧЕХ ИНВЕСТ ХОЛДИНГ АД</v>
      </c>
      <c r="B248" s="624" t="str">
        <f t="shared" si="22"/>
        <v>120054800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БУЛГАР ЧЕХ ИНВЕСТ ХОЛДИНГ АД</v>
      </c>
      <c r="B249" s="624" t="str">
        <f t="shared" si="22"/>
        <v>120054800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БУЛГАР ЧЕХ ИНВЕСТ ХОЛДИНГ АД</v>
      </c>
      <c r="B250" s="624" t="str">
        <f t="shared" si="22"/>
        <v>120054800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БУЛГАР ЧЕХ ИНВЕСТ ХОЛДИНГ АД</v>
      </c>
      <c r="B251" s="624" t="str">
        <f t="shared" si="22"/>
        <v>120054800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БУЛГАР ЧЕХ ИНВЕСТ ХОЛДИНГ АД</v>
      </c>
      <c r="B252" s="624" t="str">
        <f t="shared" si="22"/>
        <v>120054800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БУЛГАР ЧЕХ ИНВЕСТ ХОЛДИНГ АД</v>
      </c>
      <c r="B253" s="624" t="str">
        <f t="shared" si="22"/>
        <v>120054800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БУЛГАР ЧЕХ ИНВЕСТ ХОЛДИНГ АД</v>
      </c>
      <c r="B254" s="624" t="str">
        <f t="shared" si="22"/>
        <v>120054800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БУЛГАР ЧЕХ ИНВЕСТ ХОЛДИНГ АД</v>
      </c>
      <c r="B255" s="624" t="str">
        <f t="shared" si="22"/>
        <v>120054800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БУЛГАР ЧЕХ ИНВЕСТ ХОЛДИНГ АД</v>
      </c>
      <c r="B256" s="624" t="str">
        <f t="shared" si="22"/>
        <v>120054800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БУЛГАР ЧЕХ ИНВЕСТ ХОЛДИНГ АД</v>
      </c>
      <c r="B257" s="624" t="str">
        <f t="shared" si="22"/>
        <v>120054800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БУЛГАР ЧЕХ ИНВЕСТ ХОЛДИНГ АД</v>
      </c>
      <c r="B258" s="624" t="str">
        <f t="shared" si="22"/>
        <v>120054800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БУЛГАР ЧЕХ ИНВЕСТ ХОЛДИНГ АД</v>
      </c>
      <c r="B259" s="624" t="str">
        <f t="shared" si="22"/>
        <v>120054800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БУЛГАР ЧЕХ ИНВЕСТ ХОЛДИНГ АД</v>
      </c>
      <c r="B260" s="624" t="str">
        <f t="shared" si="22"/>
        <v>120054800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БУЛГАР ЧЕХ ИНВЕСТ ХОЛДИНГ АД</v>
      </c>
      <c r="B261" s="624" t="str">
        <f t="shared" si="22"/>
        <v>120054800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БУЛГАР ЧЕХ ИНВЕСТ ХОЛДИНГ АД</v>
      </c>
      <c r="B262" s="624" t="str">
        <f t="shared" si="22"/>
        <v>120054800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БУЛГАР ЧЕХ ИНВЕСТ ХОЛДИНГ АД</v>
      </c>
      <c r="B263" s="624" t="str">
        <f t="shared" si="22"/>
        <v>120054800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БУЛГАР ЧЕХ ИНВЕСТ ХОЛДИНГ АД</v>
      </c>
      <c r="B264" s="624" t="str">
        <f t="shared" si="22"/>
        <v>120054800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БУЛГАР ЧЕХ ИНВЕСТ ХОЛДИНГ АД</v>
      </c>
      <c r="B265" s="624" t="str">
        <f t="shared" si="22"/>
        <v>120054800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БУЛГАР ЧЕХ ИНВЕСТ ХОЛДИНГ АД</v>
      </c>
      <c r="B266" s="624" t="str">
        <f t="shared" si="22"/>
        <v>120054800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БУЛГАР ЧЕХ ИНВЕСТ ХОЛДИНГ АД</v>
      </c>
      <c r="B267" s="624" t="str">
        <f t="shared" si="22"/>
        <v>120054800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БУЛГАР ЧЕХ ИНВЕСТ ХОЛДИНГ АД</v>
      </c>
      <c r="B268" s="624" t="str">
        <f t="shared" si="22"/>
        <v>120054800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БУЛГАР ЧЕХ ИНВЕСТ ХОЛДИНГ АД</v>
      </c>
      <c r="B269" s="624" t="str">
        <f t="shared" si="22"/>
        <v>120054800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БУЛГАР ЧЕХ ИНВЕСТ ХОЛДИНГ АД</v>
      </c>
      <c r="B270" s="624" t="str">
        <f t="shared" si="22"/>
        <v>120054800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БУЛГАР ЧЕХ ИНВЕСТ ХОЛДИНГ АД</v>
      </c>
      <c r="B271" s="624" t="str">
        <f t="shared" si="22"/>
        <v>120054800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БУЛГАР ЧЕХ ИНВЕСТ ХОЛДИНГ АД</v>
      </c>
      <c r="B272" s="624" t="str">
        <f t="shared" si="22"/>
        <v>120054800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БУЛГАР ЧЕХ ИНВЕСТ ХОЛДИНГ АД</v>
      </c>
      <c r="B273" s="624" t="str">
        <f t="shared" si="22"/>
        <v>120054800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БУЛГАР ЧЕХ ИНВЕСТ ХОЛДИНГ АД</v>
      </c>
      <c r="B274" s="624" t="str">
        <f t="shared" si="22"/>
        <v>120054800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БУЛГАР ЧЕХ ИНВЕСТ ХОЛДИНГ АД</v>
      </c>
      <c r="B275" s="624" t="str">
        <f t="shared" si="22"/>
        <v>120054800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-28</v>
      </c>
    </row>
    <row r="276" spans="1:8">
      <c r="A276" s="624" t="str">
        <f t="shared" si="21"/>
        <v>БУЛГАР ЧЕХ ИНВЕСТ ХОЛДИНГ АД</v>
      </c>
      <c r="B276" s="624" t="str">
        <f t="shared" si="22"/>
        <v>120054800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БУЛГАР ЧЕХ ИНВЕСТ ХОЛДИНГ АД</v>
      </c>
      <c r="B277" s="624" t="str">
        <f t="shared" si="22"/>
        <v>120054800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28</v>
      </c>
    </row>
    <row r="278" spans="1:8">
      <c r="A278" s="624" t="str">
        <f t="shared" si="21"/>
        <v>БУЛГАР ЧЕХ ИНВЕСТ ХОЛДИНГ АД</v>
      </c>
      <c r="B278" s="624" t="str">
        <f t="shared" si="22"/>
        <v>120054800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БУЛГАР ЧЕХ ИНВЕСТ ХОЛДИНГ АД</v>
      </c>
      <c r="B279" s="624" t="str">
        <f t="shared" si="22"/>
        <v>120054800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БУЛГАР ЧЕХ ИНВЕСТ ХОЛДИНГ АД</v>
      </c>
      <c r="B280" s="624" t="str">
        <f t="shared" si="22"/>
        <v>120054800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-28</v>
      </c>
    </row>
    <row r="281" spans="1:8">
      <c r="A281" s="624" t="str">
        <f t="shared" si="21"/>
        <v>БУЛГАР ЧЕХ ИНВЕСТ ХОЛДИНГ АД</v>
      </c>
      <c r="B281" s="624" t="str">
        <f t="shared" si="22"/>
        <v>120054800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БУЛГАР ЧЕХ ИНВЕСТ ХОЛДИНГ АД</v>
      </c>
      <c r="B282" s="624" t="str">
        <f t="shared" ref="B282:B345" si="25">pdeBulstat</f>
        <v>120054800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БУЛГАР ЧЕХ ИНВЕСТ ХОЛДИНГ АД</v>
      </c>
      <c r="B283" s="624" t="str">
        <f t="shared" si="25"/>
        <v>120054800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-28</v>
      </c>
    </row>
    <row r="284" spans="1:8">
      <c r="A284" s="624" t="str">
        <f t="shared" si="24"/>
        <v>БУЛГАР ЧЕХ ИНВЕСТ ХОЛДИНГ АД</v>
      </c>
      <c r="B284" s="624" t="str">
        <f t="shared" si="25"/>
        <v>120054800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БУЛГАР ЧЕХ ИНВЕСТ ХОЛДИНГ АД</v>
      </c>
      <c r="B285" s="624" t="str">
        <f t="shared" si="25"/>
        <v>120054800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БУЛГАР ЧЕХ ИНВЕСТ ХОЛДИНГ АД</v>
      </c>
      <c r="B286" s="624" t="str">
        <f t="shared" si="25"/>
        <v>120054800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БУЛГАР ЧЕХ ИНВЕСТ ХОЛДИНГ АД</v>
      </c>
      <c r="B287" s="624" t="str">
        <f t="shared" si="25"/>
        <v>120054800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БУЛГАР ЧЕХ ИНВЕСТ ХОЛДИНГ АД</v>
      </c>
      <c r="B288" s="624" t="str">
        <f t="shared" si="25"/>
        <v>120054800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БУЛГАР ЧЕХ ИНВЕСТ ХОЛДИНГ АД</v>
      </c>
      <c r="B289" s="624" t="str">
        <f t="shared" si="25"/>
        <v>120054800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БУЛГАР ЧЕХ ИНВЕСТ ХОЛДИНГ АД</v>
      </c>
      <c r="B290" s="624" t="str">
        <f t="shared" si="25"/>
        <v>120054800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БУЛГАР ЧЕХ ИНВЕСТ ХОЛДИНГ АД</v>
      </c>
      <c r="B291" s="624" t="str">
        <f t="shared" si="25"/>
        <v>120054800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БУЛГАР ЧЕХ ИНВЕСТ ХОЛДИНГ АД</v>
      </c>
      <c r="B292" s="624" t="str">
        <f t="shared" si="25"/>
        <v>120054800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БУЛГАР ЧЕХ ИНВЕСТ ХОЛДИНГ АД</v>
      </c>
      <c r="B293" s="624" t="str">
        <f t="shared" si="25"/>
        <v>120054800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БУЛГАР ЧЕХ ИНВЕСТ ХОЛДИНГ АД</v>
      </c>
      <c r="B294" s="624" t="str">
        <f t="shared" si="25"/>
        <v>120054800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БУЛГАР ЧЕХ ИНВЕСТ ХОЛДИНГ АД</v>
      </c>
      <c r="B295" s="624" t="str">
        <f t="shared" si="25"/>
        <v>120054800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БУЛГАР ЧЕХ ИНВЕСТ ХОЛДИНГ АД</v>
      </c>
      <c r="B296" s="624" t="str">
        <f t="shared" si="25"/>
        <v>120054800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БУЛГАР ЧЕХ ИНВЕСТ ХОЛДИНГ АД</v>
      </c>
      <c r="B297" s="624" t="str">
        <f t="shared" si="25"/>
        <v>120054800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БУЛГАР ЧЕХ ИНВЕСТ ХОЛДИНГ АД</v>
      </c>
      <c r="B298" s="624" t="str">
        <f t="shared" si="25"/>
        <v>120054800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БУЛГАР ЧЕХ ИНВЕСТ ХОЛДИНГ АД</v>
      </c>
      <c r="B299" s="624" t="str">
        <f t="shared" si="25"/>
        <v>120054800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БУЛГАР ЧЕХ ИНВЕСТ ХОЛДИНГ АД</v>
      </c>
      <c r="B300" s="624" t="str">
        <f t="shared" si="25"/>
        <v>120054800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БУЛГАР ЧЕХ ИНВЕСТ ХОЛДИНГ АД</v>
      </c>
      <c r="B301" s="624" t="str">
        <f t="shared" si="25"/>
        <v>120054800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БУЛГАР ЧЕХ ИНВЕСТ ХОЛДИНГ АД</v>
      </c>
      <c r="B302" s="624" t="str">
        <f t="shared" si="25"/>
        <v>120054800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БУЛГАР ЧЕХ ИНВЕСТ ХОЛДИНГ АД</v>
      </c>
      <c r="B303" s="624" t="str">
        <f t="shared" si="25"/>
        <v>120054800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БУЛГАР ЧЕХ ИНВЕСТ ХОЛДИНГ АД</v>
      </c>
      <c r="B304" s="624" t="str">
        <f t="shared" si="25"/>
        <v>120054800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БУЛГАР ЧЕХ ИНВЕСТ ХОЛДИНГ АД</v>
      </c>
      <c r="B305" s="624" t="str">
        <f t="shared" si="25"/>
        <v>120054800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БУЛГАР ЧЕХ ИНВЕСТ ХОЛДИНГ АД</v>
      </c>
      <c r="B306" s="624" t="str">
        <f t="shared" si="25"/>
        <v>120054800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БУЛГАР ЧЕХ ИНВЕСТ ХОЛДИНГ АД</v>
      </c>
      <c r="B307" s="624" t="str">
        <f t="shared" si="25"/>
        <v>120054800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БУЛГАР ЧЕХ ИНВЕСТ ХОЛДИНГ АД</v>
      </c>
      <c r="B308" s="624" t="str">
        <f t="shared" si="25"/>
        <v>120054800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БУЛГАР ЧЕХ ИНВЕСТ ХОЛДИНГ АД</v>
      </c>
      <c r="B309" s="624" t="str">
        <f t="shared" si="25"/>
        <v>120054800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БУЛГАР ЧЕХ ИНВЕСТ ХОЛДИНГ АД</v>
      </c>
      <c r="B310" s="624" t="str">
        <f t="shared" si="25"/>
        <v>120054800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БУЛГАР ЧЕХ ИНВЕСТ ХОЛДИНГ АД</v>
      </c>
      <c r="B311" s="624" t="str">
        <f t="shared" si="25"/>
        <v>120054800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БУЛГАР ЧЕХ ИНВЕСТ ХОЛДИНГ АД</v>
      </c>
      <c r="B312" s="624" t="str">
        <f t="shared" si="25"/>
        <v>120054800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БУЛГАР ЧЕХ ИНВЕСТ ХОЛДИНГ АД</v>
      </c>
      <c r="B313" s="624" t="str">
        <f t="shared" si="25"/>
        <v>120054800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БУЛГАР ЧЕХ ИНВЕСТ ХОЛДИНГ АД</v>
      </c>
      <c r="B314" s="624" t="str">
        <f t="shared" si="25"/>
        <v>120054800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БУЛГАР ЧЕХ ИНВЕСТ ХОЛДИНГ АД</v>
      </c>
      <c r="B315" s="624" t="str">
        <f t="shared" si="25"/>
        <v>120054800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БУЛГАР ЧЕХ ИНВЕСТ ХОЛДИНГ АД</v>
      </c>
      <c r="B316" s="624" t="str">
        <f t="shared" si="25"/>
        <v>120054800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БУЛГАР ЧЕХ ИНВЕСТ ХОЛДИНГ АД</v>
      </c>
      <c r="B317" s="624" t="str">
        <f t="shared" si="25"/>
        <v>120054800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БУЛГАР ЧЕХ ИНВЕСТ ХОЛДИНГ АД</v>
      </c>
      <c r="B318" s="624" t="str">
        <f t="shared" si="25"/>
        <v>120054800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БУЛГАР ЧЕХ ИНВЕСТ ХОЛДИНГ АД</v>
      </c>
      <c r="B319" s="624" t="str">
        <f t="shared" si="25"/>
        <v>120054800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БУЛГАР ЧЕХ ИНВЕСТ ХОЛДИНГ АД</v>
      </c>
      <c r="B320" s="624" t="str">
        <f t="shared" si="25"/>
        <v>120054800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БУЛГАР ЧЕХ ИНВЕСТ ХОЛДИНГ АД</v>
      </c>
      <c r="B321" s="624" t="str">
        <f t="shared" si="25"/>
        <v>120054800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БУЛГАР ЧЕХ ИНВЕСТ ХОЛДИНГ АД</v>
      </c>
      <c r="B322" s="624" t="str">
        <f t="shared" si="25"/>
        <v>120054800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БУЛГАР ЧЕХ ИНВЕСТ ХОЛДИНГ АД</v>
      </c>
      <c r="B323" s="624" t="str">
        <f t="shared" si="25"/>
        <v>120054800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БУЛГАР ЧЕХ ИНВЕСТ ХОЛДИНГ АД</v>
      </c>
      <c r="B324" s="624" t="str">
        <f t="shared" si="25"/>
        <v>120054800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БУЛГАР ЧЕХ ИНВЕСТ ХОЛДИНГ АД</v>
      </c>
      <c r="B325" s="624" t="str">
        <f t="shared" si="25"/>
        <v>120054800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БУЛГАР ЧЕХ ИНВЕСТ ХОЛДИНГ АД</v>
      </c>
      <c r="B326" s="624" t="str">
        <f t="shared" si="25"/>
        <v>120054800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БУЛГАР ЧЕХ ИНВЕСТ ХОЛДИНГ АД</v>
      </c>
      <c r="B327" s="624" t="str">
        <f t="shared" si="25"/>
        <v>120054800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БУЛГАР ЧЕХ ИНВЕСТ ХОЛДИНГ АД</v>
      </c>
      <c r="B328" s="624" t="str">
        <f t="shared" si="25"/>
        <v>120054800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79</v>
      </c>
    </row>
    <row r="329" spans="1:8">
      <c r="A329" s="624" t="str">
        <f t="shared" si="24"/>
        <v>БУЛГАР ЧЕХ ИНВЕСТ ХОЛДИНГ АД</v>
      </c>
      <c r="B329" s="624" t="str">
        <f t="shared" si="25"/>
        <v>120054800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БУЛГАР ЧЕХ ИНВЕСТ ХОЛДИНГ АД</v>
      </c>
      <c r="B330" s="624" t="str">
        <f t="shared" si="25"/>
        <v>120054800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БУЛГАР ЧЕХ ИНВЕСТ ХОЛДИНГ АД</v>
      </c>
      <c r="B331" s="624" t="str">
        <f t="shared" si="25"/>
        <v>120054800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БУЛГАР ЧЕХ ИНВЕСТ ХОЛДИНГ АД</v>
      </c>
      <c r="B332" s="624" t="str">
        <f t="shared" si="25"/>
        <v>120054800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79</v>
      </c>
    </row>
    <row r="333" spans="1:8">
      <c r="A333" s="624" t="str">
        <f t="shared" si="24"/>
        <v>БУЛГАР ЧЕХ ИНВЕСТ ХОЛДИНГ АД</v>
      </c>
      <c r="B333" s="624" t="str">
        <f t="shared" si="25"/>
        <v>120054800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БУЛГАР ЧЕХ ИНВЕСТ ХОЛДИНГ АД</v>
      </c>
      <c r="B334" s="624" t="str">
        <f t="shared" si="25"/>
        <v>120054800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1</v>
      </c>
    </row>
    <row r="335" spans="1:8">
      <c r="A335" s="624" t="str">
        <f t="shared" si="24"/>
        <v>БУЛГАР ЧЕХ ИНВЕСТ ХОЛДИНГ АД</v>
      </c>
      <c r="B335" s="624" t="str">
        <f t="shared" si="25"/>
        <v>120054800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БУЛГАР ЧЕХ ИНВЕСТ ХОЛДИНГ АД</v>
      </c>
      <c r="B336" s="624" t="str">
        <f t="shared" si="25"/>
        <v>120054800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1</v>
      </c>
    </row>
    <row r="337" spans="1:8">
      <c r="A337" s="624" t="str">
        <f t="shared" si="24"/>
        <v>БУЛГАР ЧЕХ ИНВЕСТ ХОЛДИНГ АД</v>
      </c>
      <c r="B337" s="624" t="str">
        <f t="shared" si="25"/>
        <v>120054800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БУЛГАР ЧЕХ ИНВЕСТ ХОЛДИНГ АД</v>
      </c>
      <c r="B338" s="624" t="str">
        <f t="shared" si="25"/>
        <v>120054800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БУЛГАР ЧЕХ ИНВЕСТ ХОЛДИНГ АД</v>
      </c>
      <c r="B339" s="624" t="str">
        <f t="shared" si="25"/>
        <v>120054800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БУЛГАР ЧЕХ ИНВЕСТ ХОЛДИНГ АД</v>
      </c>
      <c r="B340" s="624" t="str">
        <f t="shared" si="25"/>
        <v>120054800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БУЛГАР ЧЕХ ИНВЕСТ ХОЛДИНГ АД</v>
      </c>
      <c r="B341" s="624" t="str">
        <f t="shared" si="25"/>
        <v>120054800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БУЛГАР ЧЕХ ИНВЕСТ ХОЛДИНГ АД</v>
      </c>
      <c r="B342" s="624" t="str">
        <f t="shared" si="25"/>
        <v>120054800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БУЛГАР ЧЕХ ИНВЕСТ ХОЛДИНГ АД</v>
      </c>
      <c r="B343" s="624" t="str">
        <f t="shared" si="25"/>
        <v>120054800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БУЛГАР ЧЕХ ИНВЕСТ ХОЛДИНГ АД</v>
      </c>
      <c r="B344" s="624" t="str">
        <f t="shared" si="25"/>
        <v>120054800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БУЛГАР ЧЕХ ИНВЕСТ ХОЛДИНГ АД</v>
      </c>
      <c r="B345" s="624" t="str">
        <f t="shared" si="25"/>
        <v>120054800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БУЛГАР ЧЕХ ИНВЕСТ ХОЛДИНГ АД</v>
      </c>
      <c r="B346" s="624" t="str">
        <f t="shared" ref="B346:B409" si="28">pdeBulstat</f>
        <v>120054800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80</v>
      </c>
    </row>
    <row r="347" spans="1:8">
      <c r="A347" s="624" t="str">
        <f t="shared" si="27"/>
        <v>БУЛГАР ЧЕХ ИНВЕСТ ХОЛДИНГ АД</v>
      </c>
      <c r="B347" s="624" t="str">
        <f t="shared" si="28"/>
        <v>120054800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БУЛГАР ЧЕХ ИНВЕСТ ХОЛДИНГ АД</v>
      </c>
      <c r="B348" s="624" t="str">
        <f t="shared" si="28"/>
        <v>120054800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БУЛГАР ЧЕХ ИНВЕСТ ХОЛДИНГ АД</v>
      </c>
      <c r="B349" s="624" t="str">
        <f t="shared" si="28"/>
        <v>120054800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80</v>
      </c>
    </row>
    <row r="350" spans="1:8">
      <c r="A350" s="624" t="str">
        <f t="shared" si="27"/>
        <v>БУЛГАР ЧЕХ ИНВЕСТ ХОЛДИНГ АД</v>
      </c>
      <c r="B350" s="624" t="str">
        <f t="shared" si="28"/>
        <v>120054800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3536</v>
      </c>
    </row>
    <row r="351" spans="1:8">
      <c r="A351" s="624" t="str">
        <f t="shared" si="27"/>
        <v>БУЛГАР ЧЕХ ИНВЕСТ ХОЛДИНГ АД</v>
      </c>
      <c r="B351" s="624" t="str">
        <f t="shared" si="28"/>
        <v>120054800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БУЛГАР ЧЕХ ИНВЕСТ ХОЛДИНГ АД</v>
      </c>
      <c r="B352" s="624" t="str">
        <f t="shared" si="28"/>
        <v>120054800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БУЛГАР ЧЕХ ИНВЕСТ ХОЛДИНГ АД</v>
      </c>
      <c r="B353" s="624" t="str">
        <f t="shared" si="28"/>
        <v>120054800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БУЛГАР ЧЕХ ИНВЕСТ ХОЛДИНГ АД</v>
      </c>
      <c r="B354" s="624" t="str">
        <f t="shared" si="28"/>
        <v>120054800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3536</v>
      </c>
    </row>
    <row r="355" spans="1:8">
      <c r="A355" s="624" t="str">
        <f t="shared" si="27"/>
        <v>БУЛГАР ЧЕХ ИНВЕСТ ХОЛДИНГ АД</v>
      </c>
      <c r="B355" s="624" t="str">
        <f t="shared" si="28"/>
        <v>120054800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-180</v>
      </c>
    </row>
    <row r="356" spans="1:8">
      <c r="A356" s="624" t="str">
        <f t="shared" si="27"/>
        <v>БУЛГАР ЧЕХ ИНВЕСТ ХОЛДИНГ АД</v>
      </c>
      <c r="B356" s="624" t="str">
        <f t="shared" si="28"/>
        <v>120054800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БУЛГАР ЧЕХ ИНВЕСТ ХОЛДИНГ АД</v>
      </c>
      <c r="B357" s="624" t="str">
        <f t="shared" si="28"/>
        <v>120054800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БУЛГАР ЧЕХ ИНВЕСТ ХОЛДИНГ АД</v>
      </c>
      <c r="B358" s="624" t="str">
        <f t="shared" si="28"/>
        <v>120054800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БУЛГАР ЧЕХ ИНВЕСТ ХОЛДИНГ АД</v>
      </c>
      <c r="B359" s="624" t="str">
        <f t="shared" si="28"/>
        <v>120054800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БУЛГАР ЧЕХ ИНВЕСТ ХОЛДИНГ АД</v>
      </c>
      <c r="B360" s="624" t="str">
        <f t="shared" si="28"/>
        <v>120054800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БУЛГАР ЧЕХ ИНВЕСТ ХОЛДИНГ АД</v>
      </c>
      <c r="B361" s="624" t="str">
        <f t="shared" si="28"/>
        <v>120054800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БУЛГАР ЧЕХ ИНВЕСТ ХОЛДИНГ АД</v>
      </c>
      <c r="B362" s="624" t="str">
        <f t="shared" si="28"/>
        <v>120054800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БУЛГАР ЧЕХ ИНВЕСТ ХОЛДИНГ АД</v>
      </c>
      <c r="B363" s="624" t="str">
        <f t="shared" si="28"/>
        <v>120054800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-1</v>
      </c>
    </row>
    <row r="364" spans="1:8">
      <c r="A364" s="624" t="str">
        <f t="shared" si="27"/>
        <v>БУЛГАР ЧЕХ ИНВЕСТ ХОЛДИНГ АД</v>
      </c>
      <c r="B364" s="624" t="str">
        <f t="shared" si="28"/>
        <v>120054800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-1</v>
      </c>
    </row>
    <row r="365" spans="1:8">
      <c r="A365" s="624" t="str">
        <f t="shared" si="27"/>
        <v>БУЛГАР ЧЕХ ИНВЕСТ ХОЛДИНГ АД</v>
      </c>
      <c r="B365" s="624" t="str">
        <f t="shared" si="28"/>
        <v>120054800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БУЛГАР ЧЕХ ИНВЕСТ ХОЛДИНГ АД</v>
      </c>
      <c r="B366" s="624" t="str">
        <f t="shared" si="28"/>
        <v>120054800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БУЛГАР ЧЕХ ИНВЕСТ ХОЛДИНГ АД</v>
      </c>
      <c r="B367" s="624" t="str">
        <f t="shared" si="28"/>
        <v>120054800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БУЛГАР ЧЕХ ИНВЕСТ ХОЛДИНГ АД</v>
      </c>
      <c r="B368" s="624" t="str">
        <f t="shared" si="28"/>
        <v>120054800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3355</v>
      </c>
    </row>
    <row r="369" spans="1:8">
      <c r="A369" s="624" t="str">
        <f t="shared" si="27"/>
        <v>БУЛГАР ЧЕХ ИНВЕСТ ХОЛДИНГ АД</v>
      </c>
      <c r="B369" s="624" t="str">
        <f t="shared" si="28"/>
        <v>120054800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БУЛГАР ЧЕХ ИНВЕСТ ХОЛДИНГ АД</v>
      </c>
      <c r="B370" s="624" t="str">
        <f t="shared" si="28"/>
        <v>120054800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БУЛГАР ЧЕХ ИНВЕСТ ХОЛДИНГ АД</v>
      </c>
      <c r="B371" s="624" t="str">
        <f t="shared" si="28"/>
        <v>120054800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3355</v>
      </c>
    </row>
    <row r="372" spans="1:8">
      <c r="A372" s="624" t="str">
        <f t="shared" si="27"/>
        <v>БУЛГАР ЧЕХ ИНВЕСТ ХОЛДИНГ АД</v>
      </c>
      <c r="B372" s="624" t="str">
        <f t="shared" si="28"/>
        <v>120054800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-30</v>
      </c>
    </row>
    <row r="373" spans="1:8">
      <c r="A373" s="624" t="str">
        <f t="shared" si="27"/>
        <v>БУЛГАР ЧЕХ ИНВЕСТ ХОЛДИНГ АД</v>
      </c>
      <c r="B373" s="624" t="str">
        <f t="shared" si="28"/>
        <v>120054800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БУЛГАР ЧЕХ ИНВЕСТ ХОЛДИНГ АД</v>
      </c>
      <c r="B374" s="624" t="str">
        <f t="shared" si="28"/>
        <v>120054800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БУЛГАР ЧЕХ ИНВЕСТ ХОЛДИНГ АД</v>
      </c>
      <c r="B375" s="624" t="str">
        <f t="shared" si="28"/>
        <v>120054800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БУЛГАР ЧЕХ ИНВЕСТ ХОЛДИНГ АД</v>
      </c>
      <c r="B376" s="624" t="str">
        <f t="shared" si="28"/>
        <v>120054800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-30</v>
      </c>
    </row>
    <row r="377" spans="1:8">
      <c r="A377" s="624" t="str">
        <f t="shared" si="27"/>
        <v>БУЛГАР ЧЕХ ИНВЕСТ ХОЛДИНГ АД</v>
      </c>
      <c r="B377" s="624" t="str">
        <f t="shared" si="28"/>
        <v>120054800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БУЛГАР ЧЕХ ИНВЕСТ ХОЛДИНГ АД</v>
      </c>
      <c r="B378" s="624" t="str">
        <f t="shared" si="28"/>
        <v>120054800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БУЛГАР ЧЕХ ИНВЕСТ ХОЛДИНГ АД</v>
      </c>
      <c r="B379" s="624" t="str">
        <f t="shared" si="28"/>
        <v>120054800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БУЛГАР ЧЕХ ИНВЕСТ ХОЛДИНГ АД</v>
      </c>
      <c r="B380" s="624" t="str">
        <f t="shared" si="28"/>
        <v>120054800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БУЛГАР ЧЕХ ИНВЕСТ ХОЛДИНГ АД</v>
      </c>
      <c r="B381" s="624" t="str">
        <f t="shared" si="28"/>
        <v>120054800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БУЛГАР ЧЕХ ИНВЕСТ ХОЛДИНГ АД</v>
      </c>
      <c r="B382" s="624" t="str">
        <f t="shared" si="28"/>
        <v>120054800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БУЛГАР ЧЕХ ИНВЕСТ ХОЛДИНГ АД</v>
      </c>
      <c r="B383" s="624" t="str">
        <f t="shared" si="28"/>
        <v>120054800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БУЛГАР ЧЕХ ИНВЕСТ ХОЛДИНГ АД</v>
      </c>
      <c r="B384" s="624" t="str">
        <f t="shared" si="28"/>
        <v>120054800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БУЛГАР ЧЕХ ИНВЕСТ ХОЛДИНГ АД</v>
      </c>
      <c r="B385" s="624" t="str">
        <f t="shared" si="28"/>
        <v>120054800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БУЛГАР ЧЕХ ИНВЕСТ ХОЛДИНГ АД</v>
      </c>
      <c r="B386" s="624" t="str">
        <f t="shared" si="28"/>
        <v>120054800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БУЛГАР ЧЕХ ИНВЕСТ ХОЛДИНГ АД</v>
      </c>
      <c r="B387" s="624" t="str">
        <f t="shared" si="28"/>
        <v>120054800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БУЛГАР ЧЕХ ИНВЕСТ ХОЛДИНГ АД</v>
      </c>
      <c r="B388" s="624" t="str">
        <f t="shared" si="28"/>
        <v>120054800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БУЛГАР ЧЕХ ИНВЕСТ ХОЛДИНГ АД</v>
      </c>
      <c r="B389" s="624" t="str">
        <f t="shared" si="28"/>
        <v>120054800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БУЛГАР ЧЕХ ИНВЕСТ ХОЛДИНГ АД</v>
      </c>
      <c r="B390" s="624" t="str">
        <f t="shared" si="28"/>
        <v>120054800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-30</v>
      </c>
    </row>
    <row r="391" spans="1:8">
      <c r="A391" s="624" t="str">
        <f t="shared" si="27"/>
        <v>БУЛГАР ЧЕХ ИНВЕСТ ХОЛДИНГ АД</v>
      </c>
      <c r="B391" s="624" t="str">
        <f t="shared" si="28"/>
        <v>120054800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БУЛГАР ЧЕХ ИНВЕСТ ХОЛДИНГ АД</v>
      </c>
      <c r="B392" s="624" t="str">
        <f t="shared" si="28"/>
        <v>120054800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БУЛГАР ЧЕХ ИНВЕСТ ХОЛДИНГ АД</v>
      </c>
      <c r="B393" s="624" t="str">
        <f t="shared" si="28"/>
        <v>120054800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-30</v>
      </c>
    </row>
    <row r="394" spans="1:8">
      <c r="A394" s="624" t="str">
        <f t="shared" si="27"/>
        <v>БУЛГАР ЧЕХ ИНВЕСТ ХОЛДИНГ АД</v>
      </c>
      <c r="B394" s="624" t="str">
        <f t="shared" si="28"/>
        <v>120054800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БУЛГАР ЧЕХ ИНВЕСТ ХОЛДИНГ АД</v>
      </c>
      <c r="B395" s="624" t="str">
        <f t="shared" si="28"/>
        <v>120054800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БУЛГАР ЧЕХ ИНВЕСТ ХОЛДИНГ АД</v>
      </c>
      <c r="B396" s="624" t="str">
        <f t="shared" si="28"/>
        <v>120054800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БУЛГАР ЧЕХ ИНВЕСТ ХОЛДИНГ АД</v>
      </c>
      <c r="B397" s="624" t="str">
        <f t="shared" si="28"/>
        <v>120054800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БУЛГАР ЧЕХ ИНВЕСТ ХОЛДИНГ АД</v>
      </c>
      <c r="B398" s="624" t="str">
        <f t="shared" si="28"/>
        <v>120054800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БУЛГАР ЧЕХ ИНВЕСТ ХОЛДИНГ АД</v>
      </c>
      <c r="B399" s="624" t="str">
        <f t="shared" si="28"/>
        <v>120054800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БУЛГАР ЧЕХ ИНВЕСТ ХОЛДИНГ АД</v>
      </c>
      <c r="B400" s="624" t="str">
        <f t="shared" si="28"/>
        <v>120054800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БУЛГАР ЧЕХ ИНВЕСТ ХОЛДИНГ АД</v>
      </c>
      <c r="B401" s="624" t="str">
        <f t="shared" si="28"/>
        <v>120054800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БУЛГАР ЧЕХ ИНВЕСТ ХОЛДИНГ АД</v>
      </c>
      <c r="B402" s="624" t="str">
        <f t="shared" si="28"/>
        <v>120054800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БУЛГАР ЧЕХ ИНВЕСТ ХОЛДИНГ АД</v>
      </c>
      <c r="B403" s="624" t="str">
        <f t="shared" si="28"/>
        <v>120054800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БУЛГАР ЧЕХ ИНВЕСТ ХОЛДИНГ АД</v>
      </c>
      <c r="B404" s="624" t="str">
        <f t="shared" si="28"/>
        <v>120054800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БУЛГАР ЧЕХ ИНВЕСТ ХОЛДИНГ АД</v>
      </c>
      <c r="B405" s="624" t="str">
        <f t="shared" si="28"/>
        <v>120054800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БУЛГАР ЧЕХ ИНВЕСТ ХОЛДИНГ АД</v>
      </c>
      <c r="B406" s="624" t="str">
        <f t="shared" si="28"/>
        <v>120054800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БУЛГАР ЧЕХ ИНВЕСТ ХОЛДИНГ АД</v>
      </c>
      <c r="B407" s="624" t="str">
        <f t="shared" si="28"/>
        <v>120054800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БУЛГАР ЧЕХ ИНВЕСТ ХОЛДИНГ АД</v>
      </c>
      <c r="B408" s="624" t="str">
        <f t="shared" si="28"/>
        <v>120054800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БУЛГАР ЧЕХ ИНВЕСТ ХОЛДИНГ АД</v>
      </c>
      <c r="B409" s="624" t="str">
        <f t="shared" si="28"/>
        <v>120054800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БУЛГАР ЧЕХ ИНВЕСТ ХОЛДИНГ АД</v>
      </c>
      <c r="B410" s="624" t="str">
        <f t="shared" ref="B410:B459" si="31">pdeBulstat</f>
        <v>120054800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БУЛГАР ЧЕХ ИНВЕСТ ХОЛДИНГ АД</v>
      </c>
      <c r="B411" s="624" t="str">
        <f t="shared" si="31"/>
        <v>120054800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БУЛГАР ЧЕХ ИНВЕСТ ХОЛДИНГ АД</v>
      </c>
      <c r="B412" s="624" t="str">
        <f t="shared" si="31"/>
        <v>120054800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БУЛГАР ЧЕХ ИНВЕСТ ХОЛДИНГ АД</v>
      </c>
      <c r="B413" s="624" t="str">
        <f t="shared" si="31"/>
        <v>120054800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БУЛГАР ЧЕХ ИНВЕСТ ХОЛДИНГ АД</v>
      </c>
      <c r="B414" s="624" t="str">
        <f t="shared" si="31"/>
        <v>120054800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БУЛГАР ЧЕХ ИНВЕСТ ХОЛДИНГ АД</v>
      </c>
      <c r="B415" s="624" t="str">
        <f t="shared" si="31"/>
        <v>120054800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БУЛГАР ЧЕХ ИНВЕСТ ХОЛДИНГ АД</v>
      </c>
      <c r="B416" s="624" t="str">
        <f t="shared" si="31"/>
        <v>120054800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4776</v>
      </c>
    </row>
    <row r="417" spans="1:8">
      <c r="A417" s="624" t="str">
        <f t="shared" si="30"/>
        <v>БУЛГАР ЧЕХ ИНВЕСТ ХОЛДИНГ АД</v>
      </c>
      <c r="B417" s="624" t="str">
        <f t="shared" si="31"/>
        <v>120054800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БУЛГАР ЧЕХ ИНВЕСТ ХОЛДИНГ АД</v>
      </c>
      <c r="B418" s="624" t="str">
        <f t="shared" si="31"/>
        <v>120054800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БУЛГАР ЧЕХ ИНВЕСТ ХОЛДИНГ АД</v>
      </c>
      <c r="B419" s="624" t="str">
        <f t="shared" si="31"/>
        <v>120054800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БУЛГАР ЧЕХ ИНВЕСТ ХОЛДИНГ АД</v>
      </c>
      <c r="B420" s="624" t="str">
        <f t="shared" si="31"/>
        <v>120054800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4776</v>
      </c>
    </row>
    <row r="421" spans="1:8">
      <c r="A421" s="624" t="str">
        <f t="shared" si="30"/>
        <v>БУЛГАР ЧЕХ ИНВЕСТ ХОЛДИНГ АД</v>
      </c>
      <c r="B421" s="624" t="str">
        <f t="shared" si="31"/>
        <v>120054800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-180</v>
      </c>
    </row>
    <row r="422" spans="1:8">
      <c r="A422" s="624" t="str">
        <f t="shared" si="30"/>
        <v>БУЛГАР ЧЕХ ИНВЕСТ ХОЛДИНГ АД</v>
      </c>
      <c r="B422" s="624" t="str">
        <f t="shared" si="31"/>
        <v>120054800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1</v>
      </c>
    </row>
    <row r="423" spans="1:8">
      <c r="A423" s="624" t="str">
        <f t="shared" si="30"/>
        <v>БУЛГАР ЧЕХ ИНВЕСТ ХОЛДИНГ АД</v>
      </c>
      <c r="B423" s="624" t="str">
        <f t="shared" si="31"/>
        <v>120054800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БУЛГАР ЧЕХ ИНВЕСТ ХОЛДИНГ АД</v>
      </c>
      <c r="B424" s="624" t="str">
        <f t="shared" si="31"/>
        <v>120054800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1</v>
      </c>
    </row>
    <row r="425" spans="1:8">
      <c r="A425" s="624" t="str">
        <f t="shared" si="30"/>
        <v>БУЛГАР ЧЕХ ИНВЕСТ ХОЛДИНГ АД</v>
      </c>
      <c r="B425" s="624" t="str">
        <f t="shared" si="31"/>
        <v>120054800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БУЛГАР ЧЕХ ИНВЕСТ ХОЛДИНГ АД</v>
      </c>
      <c r="B426" s="624" t="str">
        <f t="shared" si="31"/>
        <v>120054800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БУЛГАР ЧЕХ ИНВЕСТ ХОЛДИНГ АД</v>
      </c>
      <c r="B427" s="624" t="str">
        <f t="shared" si="31"/>
        <v>120054800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БУЛГАР ЧЕХ ИНВЕСТ ХОЛДИНГ АД</v>
      </c>
      <c r="B428" s="624" t="str">
        <f t="shared" si="31"/>
        <v>120054800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БУЛГАР ЧЕХ ИНВЕСТ ХОЛДИНГ АД</v>
      </c>
      <c r="B429" s="624" t="str">
        <f t="shared" si="31"/>
        <v>120054800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-29</v>
      </c>
    </row>
    <row r="430" spans="1:8">
      <c r="A430" s="624" t="str">
        <f t="shared" si="30"/>
        <v>БУЛГАР ЧЕХ ИНВЕСТ ХОЛДИНГ АД</v>
      </c>
      <c r="B430" s="624" t="str">
        <f t="shared" si="31"/>
        <v>120054800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-1</v>
      </c>
    </row>
    <row r="431" spans="1:8">
      <c r="A431" s="624" t="str">
        <f t="shared" si="30"/>
        <v>БУЛГАР ЧЕХ ИНВЕСТ ХОЛДИНГ АД</v>
      </c>
      <c r="B431" s="624" t="str">
        <f t="shared" si="31"/>
        <v>120054800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28</v>
      </c>
    </row>
    <row r="432" spans="1:8">
      <c r="A432" s="624" t="str">
        <f t="shared" si="30"/>
        <v>БУЛГАР ЧЕХ ИНВЕСТ ХОЛДИНГ АД</v>
      </c>
      <c r="B432" s="624" t="str">
        <f t="shared" si="31"/>
        <v>120054800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БУЛГАР ЧЕХ ИНВЕСТ ХОЛДИНГ АД</v>
      </c>
      <c r="B433" s="624" t="str">
        <f t="shared" si="31"/>
        <v>120054800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БУЛГАР ЧЕХ ИНВЕСТ ХОЛДИНГ АД</v>
      </c>
      <c r="B434" s="624" t="str">
        <f t="shared" si="31"/>
        <v>120054800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4568</v>
      </c>
    </row>
    <row r="435" spans="1:8">
      <c r="A435" s="624" t="str">
        <f t="shared" si="30"/>
        <v>БУЛГАР ЧЕХ ИНВЕСТ ХОЛДИНГ АД</v>
      </c>
      <c r="B435" s="624" t="str">
        <f t="shared" si="31"/>
        <v>120054800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БУЛГАР ЧЕХ ИНВЕСТ ХОЛДИНГ АД</v>
      </c>
      <c r="B436" s="624" t="str">
        <f t="shared" si="31"/>
        <v>120054800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БУЛГАР ЧЕХ ИНВЕСТ ХОЛДИНГ АД</v>
      </c>
      <c r="B437" s="624" t="str">
        <f t="shared" si="31"/>
        <v>120054800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4568</v>
      </c>
    </row>
    <row r="438" spans="1:8">
      <c r="A438" s="624" t="str">
        <f t="shared" si="30"/>
        <v>БУЛГАР ЧЕХ ИНВЕСТ ХОЛДИНГ АД</v>
      </c>
      <c r="B438" s="624" t="str">
        <f t="shared" si="31"/>
        <v>120054800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БУЛГАР ЧЕХ ИНВЕСТ ХОЛДИНГ АД</v>
      </c>
      <c r="B439" s="624" t="str">
        <f t="shared" si="31"/>
        <v>120054800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БУЛГАР ЧЕХ ИНВЕСТ ХОЛДИНГ АД</v>
      </c>
      <c r="B440" s="624" t="str">
        <f t="shared" si="31"/>
        <v>120054800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БУЛГАР ЧЕХ ИНВЕСТ ХОЛДИНГ АД</v>
      </c>
      <c r="B441" s="624" t="str">
        <f t="shared" si="31"/>
        <v>120054800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БУЛГАР ЧЕХ ИНВЕСТ ХОЛДИНГ АД</v>
      </c>
      <c r="B442" s="624" t="str">
        <f t="shared" si="31"/>
        <v>120054800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БУЛГАР ЧЕХ ИНВЕСТ ХОЛДИНГ АД</v>
      </c>
      <c r="B443" s="624" t="str">
        <f t="shared" si="31"/>
        <v>120054800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БУЛГАР ЧЕХ ИНВЕСТ ХОЛДИНГ АД</v>
      </c>
      <c r="B444" s="624" t="str">
        <f t="shared" si="31"/>
        <v>120054800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БУЛГАР ЧЕХ ИНВЕСТ ХОЛДИНГ АД</v>
      </c>
      <c r="B445" s="624" t="str">
        <f t="shared" si="31"/>
        <v>120054800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БУЛГАР ЧЕХ ИНВЕСТ ХОЛДИНГ АД</v>
      </c>
      <c r="B446" s="624" t="str">
        <f t="shared" si="31"/>
        <v>120054800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БУЛГАР ЧЕХ ИНВЕСТ ХОЛДИНГ АД</v>
      </c>
      <c r="B447" s="624" t="str">
        <f t="shared" si="31"/>
        <v>120054800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БУЛГАР ЧЕХ ИНВЕСТ ХОЛДИНГ АД</v>
      </c>
      <c r="B448" s="624" t="str">
        <f t="shared" si="31"/>
        <v>120054800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БУЛГАР ЧЕХ ИНВЕСТ ХОЛДИНГ АД</v>
      </c>
      <c r="B449" s="624" t="str">
        <f t="shared" si="31"/>
        <v>120054800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БУЛГАР ЧЕХ ИНВЕСТ ХОЛДИНГ АД</v>
      </c>
      <c r="B450" s="624" t="str">
        <f t="shared" si="31"/>
        <v>120054800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БУЛГАР ЧЕХ ИНВЕСТ ХОЛДИНГ АД</v>
      </c>
      <c r="B451" s="624" t="str">
        <f t="shared" si="31"/>
        <v>120054800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БУЛГАР ЧЕХ ИНВЕСТ ХОЛДИНГ АД</v>
      </c>
      <c r="B452" s="624" t="str">
        <f t="shared" si="31"/>
        <v>120054800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БУЛГАР ЧЕХ ИНВЕСТ ХОЛДИНГ АД</v>
      </c>
      <c r="B453" s="624" t="str">
        <f t="shared" si="31"/>
        <v>120054800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БУЛГАР ЧЕХ ИНВЕСТ ХОЛДИНГ АД</v>
      </c>
      <c r="B454" s="624" t="str">
        <f t="shared" si="31"/>
        <v>120054800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БУЛГАР ЧЕХ ИНВЕСТ ХОЛДИНГ АД</v>
      </c>
      <c r="B455" s="624" t="str">
        <f t="shared" si="31"/>
        <v>120054800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БУЛГАР ЧЕХ ИНВЕСТ ХОЛДИНГ АД</v>
      </c>
      <c r="B456" s="624" t="str">
        <f t="shared" si="31"/>
        <v>120054800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БУЛГАР ЧЕХ ИНВЕСТ ХОЛДИНГ АД</v>
      </c>
      <c r="B457" s="624" t="str">
        <f t="shared" si="31"/>
        <v>120054800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БУЛГАР ЧЕХ ИНВЕСТ ХОЛДИНГ АД</v>
      </c>
      <c r="B458" s="624" t="str">
        <f t="shared" si="31"/>
        <v>120054800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БУЛГАР ЧЕХ ИНВЕСТ ХОЛДИНГ АД</v>
      </c>
      <c r="B459" s="624" t="str">
        <f t="shared" si="31"/>
        <v>120054800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1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БУЛГАР ЧЕХ ИНВЕСТ ХОЛДИНГ АД</v>
      </c>
      <c r="B461" s="624" t="str">
        <f t="shared" ref="B461:B524" si="34">pdeBulstat</f>
        <v>120054800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БУЛГАР ЧЕХ ИНВЕСТ ХОЛДИНГ АД</v>
      </c>
      <c r="B462" s="624" t="str">
        <f t="shared" si="34"/>
        <v>120054800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БУЛГАР ЧЕХ ИНВЕСТ ХОЛДИНГ АД</v>
      </c>
      <c r="B463" s="624" t="str">
        <f t="shared" si="34"/>
        <v>120054800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БУЛГАР ЧЕХ ИНВЕСТ ХОЛДИНГ АД</v>
      </c>
      <c r="B464" s="624" t="str">
        <f t="shared" si="34"/>
        <v>120054800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БУЛГАР ЧЕХ ИНВЕСТ ХОЛДИНГ АД</v>
      </c>
      <c r="B465" s="624" t="str">
        <f t="shared" si="34"/>
        <v>120054800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БУЛГАР ЧЕХ ИНВЕСТ ХОЛДИНГ АД</v>
      </c>
      <c r="B466" s="624" t="str">
        <f t="shared" si="34"/>
        <v>120054800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БУЛГАР ЧЕХ ИНВЕСТ ХОЛДИНГ АД</v>
      </c>
      <c r="B467" s="624" t="str">
        <f t="shared" si="34"/>
        <v>120054800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БУЛГАР ЧЕХ ИНВЕСТ ХОЛДИНГ АД</v>
      </c>
      <c r="B468" s="624" t="str">
        <f t="shared" si="34"/>
        <v>120054800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БУЛГАР ЧЕХ ИНВЕСТ ХОЛДИНГ АД</v>
      </c>
      <c r="B469" s="624" t="str">
        <f t="shared" si="34"/>
        <v>120054800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0</v>
      </c>
    </row>
    <row r="470" spans="1:8">
      <c r="A470" s="624" t="str">
        <f t="shared" si="33"/>
        <v>БУЛГАР ЧЕХ ИНВЕСТ ХОЛДИНГ АД</v>
      </c>
      <c r="B470" s="624" t="str">
        <f t="shared" si="34"/>
        <v>120054800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354</v>
      </c>
    </row>
    <row r="471" spans="1:8">
      <c r="A471" s="624" t="str">
        <f t="shared" si="33"/>
        <v>БУЛГАР ЧЕХ ИНВЕСТ ХОЛДИНГ АД</v>
      </c>
      <c r="B471" s="624" t="str">
        <f t="shared" si="34"/>
        <v>120054800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БУЛГАР ЧЕХ ИНВЕСТ ХОЛДИНГ АД</v>
      </c>
      <c r="B472" s="624" t="str">
        <f t="shared" si="34"/>
        <v>120054800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БУЛГАР ЧЕХ ИНВЕСТ ХОЛДИНГ АД</v>
      </c>
      <c r="B473" s="624" t="str">
        <f t="shared" si="34"/>
        <v>120054800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БУЛГАР ЧЕХ ИНВЕСТ ХОЛДИНГ АД</v>
      </c>
      <c r="B474" s="624" t="str">
        <f t="shared" si="34"/>
        <v>120054800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БУЛГАР ЧЕХ ИНВЕСТ ХОЛДИНГ АД</v>
      </c>
      <c r="B475" s="624" t="str">
        <f t="shared" si="34"/>
        <v>120054800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828</v>
      </c>
    </row>
    <row r="476" spans="1:8">
      <c r="A476" s="624" t="str">
        <f t="shared" si="33"/>
        <v>БУЛГАР ЧЕХ ИНВЕСТ ХОЛДИНГ АД</v>
      </c>
      <c r="B476" s="624" t="str">
        <f t="shared" si="34"/>
        <v>120054800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828</v>
      </c>
    </row>
    <row r="477" spans="1:8">
      <c r="A477" s="624" t="str">
        <f t="shared" si="33"/>
        <v>БУЛГАР ЧЕХ ИНВЕСТ ХОЛДИНГ АД</v>
      </c>
      <c r="B477" s="624" t="str">
        <f t="shared" si="34"/>
        <v>120054800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4179</v>
      </c>
    </row>
    <row r="478" spans="1:8">
      <c r="A478" s="624" t="str">
        <f t="shared" si="33"/>
        <v>БУЛГАР ЧЕХ ИНВЕСТ ХОЛДИНГ АД</v>
      </c>
      <c r="B478" s="624" t="str">
        <f t="shared" si="34"/>
        <v>120054800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4171</v>
      </c>
    </row>
    <row r="479" spans="1:8">
      <c r="A479" s="624" t="str">
        <f t="shared" si="33"/>
        <v>БУЛГАР ЧЕХ ИНВЕСТ ХОЛДИНГ АД</v>
      </c>
      <c r="B479" s="624" t="str">
        <f t="shared" si="34"/>
        <v>120054800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БУЛГАР ЧЕХ ИНВЕСТ ХОЛДИНГ АД</v>
      </c>
      <c r="B480" s="624" t="str">
        <f t="shared" si="34"/>
        <v>120054800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БУЛГАР ЧЕХ ИНВЕСТ ХОЛДИНГ АД</v>
      </c>
      <c r="B481" s="624" t="str">
        <f t="shared" si="34"/>
        <v>120054800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8</v>
      </c>
    </row>
    <row r="482" spans="1:8">
      <c r="A482" s="624" t="str">
        <f t="shared" si="33"/>
        <v>БУЛГАР ЧЕХ ИНВЕСТ ХОЛДИНГ АД</v>
      </c>
      <c r="B482" s="624" t="str">
        <f t="shared" si="34"/>
        <v>120054800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БУЛГАР ЧЕХ ИНВЕСТ ХОЛДИНГ АД</v>
      </c>
      <c r="B483" s="624" t="str">
        <f t="shared" si="34"/>
        <v>120054800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БУЛГАР ЧЕХ ИНВЕСТ ХОЛДИНГ АД</v>
      </c>
      <c r="B484" s="624" t="str">
        <f t="shared" si="34"/>
        <v>120054800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БУЛГАР ЧЕХ ИНВЕСТ ХОЛДИНГ АД</v>
      </c>
      <c r="B485" s="624" t="str">
        <f t="shared" si="34"/>
        <v>120054800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БУЛГАР ЧЕХ ИНВЕСТ ХОЛДИНГ АД</v>
      </c>
      <c r="B486" s="624" t="str">
        <f t="shared" si="34"/>
        <v>120054800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БУЛГАР ЧЕХ ИНВЕСТ ХОЛДИНГ АД</v>
      </c>
      <c r="B487" s="624" t="str">
        <f t="shared" si="34"/>
        <v>120054800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БУЛГАР ЧЕХ ИНВЕСТ ХОЛДИНГ АД</v>
      </c>
      <c r="B488" s="624" t="str">
        <f t="shared" si="34"/>
        <v>120054800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4179</v>
      </c>
    </row>
    <row r="489" spans="1:8">
      <c r="A489" s="624" t="str">
        <f t="shared" si="33"/>
        <v>БУЛГАР ЧЕХ ИНВЕСТ ХОЛДИНГ АД</v>
      </c>
      <c r="B489" s="624" t="str">
        <f t="shared" si="34"/>
        <v>120054800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БУЛГАР ЧЕХ ИНВЕСТ ХОЛДИНГ АД</v>
      </c>
      <c r="B490" s="624" t="str">
        <f t="shared" si="34"/>
        <v>120054800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5361</v>
      </c>
    </row>
    <row r="491" spans="1:8">
      <c r="A491" s="624" t="str">
        <f t="shared" si="33"/>
        <v>БУЛГАР ЧЕХ ИНВЕСТ ХОЛДИНГ АД</v>
      </c>
      <c r="B491" s="624" t="str">
        <f t="shared" si="34"/>
        <v>120054800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БУЛГАР ЧЕХ ИНВЕСТ ХОЛДИНГ АД</v>
      </c>
      <c r="B492" s="624" t="str">
        <f t="shared" si="34"/>
        <v>120054800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БУЛГАР ЧЕХ ИНВЕСТ ХОЛДИНГ АД</v>
      </c>
      <c r="B493" s="624" t="str">
        <f t="shared" si="34"/>
        <v>120054800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БУЛГАР ЧЕХ ИНВЕСТ ХОЛДИНГ АД</v>
      </c>
      <c r="B494" s="624" t="str">
        <f t="shared" si="34"/>
        <v>120054800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БУЛГАР ЧЕХ ИНВЕСТ ХОЛДИНГ АД</v>
      </c>
      <c r="B495" s="624" t="str">
        <f t="shared" si="34"/>
        <v>120054800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БУЛГАР ЧЕХ ИНВЕСТ ХОЛДИНГ АД</v>
      </c>
      <c r="B496" s="624" t="str">
        <f t="shared" si="34"/>
        <v>120054800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БУЛГАР ЧЕХ ИНВЕСТ ХОЛДИНГ АД</v>
      </c>
      <c r="B497" s="624" t="str">
        <f t="shared" si="34"/>
        <v>120054800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БУЛГАР ЧЕХ ИНВЕСТ ХОЛДИНГ АД</v>
      </c>
      <c r="B498" s="624" t="str">
        <f t="shared" si="34"/>
        <v>120054800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БУЛГАР ЧЕХ ИНВЕСТ ХОЛДИНГ АД</v>
      </c>
      <c r="B499" s="624" t="str">
        <f t="shared" si="34"/>
        <v>120054800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БУЛГАР ЧЕХ ИНВЕСТ ХОЛДИНГ АД</v>
      </c>
      <c r="B500" s="624" t="str">
        <f t="shared" si="34"/>
        <v>120054800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БУЛГАР ЧЕХ ИНВЕСТ ХОЛДИНГ АД</v>
      </c>
      <c r="B501" s="624" t="str">
        <f t="shared" si="34"/>
        <v>120054800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БУЛГАР ЧЕХ ИНВЕСТ ХОЛДИНГ АД</v>
      </c>
      <c r="B502" s="624" t="str">
        <f t="shared" si="34"/>
        <v>120054800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БУЛГАР ЧЕХ ИНВЕСТ ХОЛДИНГ АД</v>
      </c>
      <c r="B503" s="624" t="str">
        <f t="shared" si="34"/>
        <v>120054800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БУЛГАР ЧЕХ ИНВЕСТ ХОЛДИНГ АД</v>
      </c>
      <c r="B504" s="624" t="str">
        <f t="shared" si="34"/>
        <v>120054800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БУЛГАР ЧЕХ ИНВЕСТ ХОЛДИНГ АД</v>
      </c>
      <c r="B505" s="624" t="str">
        <f t="shared" si="34"/>
        <v>120054800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БУЛГАР ЧЕХ ИНВЕСТ ХОЛДИНГ АД</v>
      </c>
      <c r="B506" s="624" t="str">
        <f t="shared" si="34"/>
        <v>120054800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БУЛГАР ЧЕХ ИНВЕСТ ХОЛДИНГ АД</v>
      </c>
      <c r="B507" s="624" t="str">
        <f t="shared" si="34"/>
        <v>120054800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БУЛГАР ЧЕХ ИНВЕСТ ХОЛДИНГ АД</v>
      </c>
      <c r="B508" s="624" t="str">
        <f t="shared" si="34"/>
        <v>120054800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БУЛГАР ЧЕХ ИНВЕСТ ХОЛДИНГ АД</v>
      </c>
      <c r="B509" s="624" t="str">
        <f t="shared" si="34"/>
        <v>120054800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БУЛГАР ЧЕХ ИНВЕСТ ХОЛДИНГ АД</v>
      </c>
      <c r="B510" s="624" t="str">
        <f t="shared" si="34"/>
        <v>120054800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БУЛГАР ЧЕХ ИНВЕСТ ХОЛДИНГ АД</v>
      </c>
      <c r="B511" s="624" t="str">
        <f t="shared" si="34"/>
        <v>120054800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БУЛГАР ЧЕХ ИНВЕСТ ХОЛДИНГ АД</v>
      </c>
      <c r="B512" s="624" t="str">
        <f t="shared" si="34"/>
        <v>120054800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БУЛГАР ЧЕХ ИНВЕСТ ХОЛДИНГ АД</v>
      </c>
      <c r="B513" s="624" t="str">
        <f t="shared" si="34"/>
        <v>120054800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БУЛГАР ЧЕХ ИНВЕСТ ХОЛДИНГ АД</v>
      </c>
      <c r="B514" s="624" t="str">
        <f t="shared" si="34"/>
        <v>120054800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БУЛГАР ЧЕХ ИНВЕСТ ХОЛДИНГ АД</v>
      </c>
      <c r="B515" s="624" t="str">
        <f t="shared" si="34"/>
        <v>120054800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БУЛГАР ЧЕХ ИНВЕСТ ХОЛДИНГ АД</v>
      </c>
      <c r="B516" s="624" t="str">
        <f t="shared" si="34"/>
        <v>120054800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БУЛГАР ЧЕХ ИНВЕСТ ХОЛДИНГ АД</v>
      </c>
      <c r="B517" s="624" t="str">
        <f t="shared" si="34"/>
        <v>120054800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БУЛГАР ЧЕХ ИНВЕСТ ХОЛДИНГ АД</v>
      </c>
      <c r="B518" s="624" t="str">
        <f t="shared" si="34"/>
        <v>120054800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БУЛГАР ЧЕХ ИНВЕСТ ХОЛДИНГ АД</v>
      </c>
      <c r="B519" s="624" t="str">
        <f t="shared" si="34"/>
        <v>120054800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БУЛГАР ЧЕХ ИНВЕСТ ХОЛДИНГ АД</v>
      </c>
      <c r="B520" s="624" t="str">
        <f t="shared" si="34"/>
        <v>120054800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БУЛГАР ЧЕХ ИНВЕСТ ХОЛДИНГ АД</v>
      </c>
      <c r="B521" s="624" t="str">
        <f t="shared" si="34"/>
        <v>120054800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БУЛГАР ЧЕХ ИНВЕСТ ХОЛДИНГ АД</v>
      </c>
      <c r="B522" s="624" t="str">
        <f t="shared" si="34"/>
        <v>120054800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БУЛГАР ЧЕХ ИНВЕСТ ХОЛДИНГ АД</v>
      </c>
      <c r="B523" s="624" t="str">
        <f t="shared" si="34"/>
        <v>120054800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БУЛГАР ЧЕХ ИНВЕСТ ХОЛДИНГ АД</v>
      </c>
      <c r="B524" s="624" t="str">
        <f t="shared" si="34"/>
        <v>120054800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БУЛГАР ЧЕХ ИНВЕСТ ХОЛДИНГ АД</v>
      </c>
      <c r="B525" s="624" t="str">
        <f t="shared" ref="B525:B588" si="37">pdeBulstat</f>
        <v>120054800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БУЛГАР ЧЕХ ИНВЕСТ ХОЛДИНГ АД</v>
      </c>
      <c r="B526" s="624" t="str">
        <f t="shared" si="37"/>
        <v>120054800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БУЛГАР ЧЕХ ИНВЕСТ ХОЛДИНГ АД</v>
      </c>
      <c r="B527" s="624" t="str">
        <f t="shared" si="37"/>
        <v>120054800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БУЛГАР ЧЕХ ИНВЕСТ ХОЛДИНГ АД</v>
      </c>
      <c r="B528" s="624" t="str">
        <f t="shared" si="37"/>
        <v>120054800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БУЛГАР ЧЕХ ИНВЕСТ ХОЛДИНГ АД</v>
      </c>
      <c r="B529" s="624" t="str">
        <f t="shared" si="37"/>
        <v>120054800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БУЛГАР ЧЕХ ИНВЕСТ ХОЛДИНГ АД</v>
      </c>
      <c r="B530" s="624" t="str">
        <f t="shared" si="37"/>
        <v>120054800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БУЛГАР ЧЕХ ИНВЕСТ ХОЛДИНГ АД</v>
      </c>
      <c r="B531" s="624" t="str">
        <f t="shared" si="37"/>
        <v>120054800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БУЛГАР ЧЕХ ИНВЕСТ ХОЛДИНГ АД</v>
      </c>
      <c r="B532" s="624" t="str">
        <f t="shared" si="37"/>
        <v>120054800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БУЛГАР ЧЕХ ИНВЕСТ ХОЛДИНГ АД</v>
      </c>
      <c r="B533" s="624" t="str">
        <f t="shared" si="37"/>
        <v>120054800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БУЛГАР ЧЕХ ИНВЕСТ ХОЛДИНГ АД</v>
      </c>
      <c r="B534" s="624" t="str">
        <f t="shared" si="37"/>
        <v>120054800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БУЛГАР ЧЕХ ИНВЕСТ ХОЛДИНГ АД</v>
      </c>
      <c r="B535" s="624" t="str">
        <f t="shared" si="37"/>
        <v>120054800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БУЛГАР ЧЕХ ИНВЕСТ ХОЛДИНГ АД</v>
      </c>
      <c r="B536" s="624" t="str">
        <f t="shared" si="37"/>
        <v>120054800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БУЛГАР ЧЕХ ИНВЕСТ ХОЛДИНГ АД</v>
      </c>
      <c r="B537" s="624" t="str">
        <f t="shared" si="37"/>
        <v>120054800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БУЛГАР ЧЕХ ИНВЕСТ ХОЛДИНГ АД</v>
      </c>
      <c r="B538" s="624" t="str">
        <f t="shared" si="37"/>
        <v>120054800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БУЛГАР ЧЕХ ИНВЕСТ ХОЛДИНГ АД</v>
      </c>
      <c r="B539" s="624" t="str">
        <f t="shared" si="37"/>
        <v>120054800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БУЛГАР ЧЕХ ИНВЕСТ ХОЛДИНГ АД</v>
      </c>
      <c r="B540" s="624" t="str">
        <f t="shared" si="37"/>
        <v>120054800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БУЛГАР ЧЕХ ИНВЕСТ ХОЛДИНГ АД</v>
      </c>
      <c r="B541" s="624" t="str">
        <f t="shared" si="37"/>
        <v>120054800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БУЛГАР ЧЕХ ИНВЕСТ ХОЛДИНГ АД</v>
      </c>
      <c r="B542" s="624" t="str">
        <f t="shared" si="37"/>
        <v>120054800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БУЛГАР ЧЕХ ИНВЕСТ ХОЛДИНГ АД</v>
      </c>
      <c r="B543" s="624" t="str">
        <f t="shared" si="37"/>
        <v>120054800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БУЛГАР ЧЕХ ИНВЕСТ ХОЛДИНГ АД</v>
      </c>
      <c r="B544" s="624" t="str">
        <f t="shared" si="37"/>
        <v>120054800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БУЛГАР ЧЕХ ИНВЕСТ ХОЛДИНГ АД</v>
      </c>
      <c r="B545" s="624" t="str">
        <f t="shared" si="37"/>
        <v>120054800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БУЛГАР ЧЕХ ИНВЕСТ ХОЛДИНГ АД</v>
      </c>
      <c r="B546" s="624" t="str">
        <f t="shared" si="37"/>
        <v>120054800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БУЛГАР ЧЕХ ИНВЕСТ ХОЛДИНГ АД</v>
      </c>
      <c r="B547" s="624" t="str">
        <f t="shared" si="37"/>
        <v>120054800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БУЛГАР ЧЕХ ИНВЕСТ ХОЛДИНГ АД</v>
      </c>
      <c r="B548" s="624" t="str">
        <f t="shared" si="37"/>
        <v>120054800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БУЛГАР ЧЕХ ИНВЕСТ ХОЛДИНГ АД</v>
      </c>
      <c r="B549" s="624" t="str">
        <f t="shared" si="37"/>
        <v>120054800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БУЛГАР ЧЕХ ИНВЕСТ ХОЛДИНГ АД</v>
      </c>
      <c r="B550" s="624" t="str">
        <f t="shared" si="37"/>
        <v>120054800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БУЛГАР ЧЕХ ИНВЕСТ ХОЛДИНГ АД</v>
      </c>
      <c r="B551" s="624" t="str">
        <f t="shared" si="37"/>
        <v>120054800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БУЛГАР ЧЕХ ИНВЕСТ ХОЛДИНГ АД</v>
      </c>
      <c r="B552" s="624" t="str">
        <f t="shared" si="37"/>
        <v>120054800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БУЛГАР ЧЕХ ИНВЕСТ ХОЛДИНГ АД</v>
      </c>
      <c r="B553" s="624" t="str">
        <f t="shared" si="37"/>
        <v>120054800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БУЛГАР ЧЕХ ИНВЕСТ ХОЛДИНГ АД</v>
      </c>
      <c r="B554" s="624" t="str">
        <f t="shared" si="37"/>
        <v>120054800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БУЛГАР ЧЕХ ИНВЕСТ ХОЛДИНГ АД</v>
      </c>
      <c r="B555" s="624" t="str">
        <f t="shared" si="37"/>
        <v>120054800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БУЛГАР ЧЕХ ИНВЕСТ ХОЛДИНГ АД</v>
      </c>
      <c r="B556" s="624" t="str">
        <f t="shared" si="37"/>
        <v>120054800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БУЛГАР ЧЕХ ИНВЕСТ ХОЛДИНГ АД</v>
      </c>
      <c r="B557" s="624" t="str">
        <f t="shared" si="37"/>
        <v>120054800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БУЛГАР ЧЕХ ИНВЕСТ ХОЛДИНГ АД</v>
      </c>
      <c r="B558" s="624" t="str">
        <f t="shared" si="37"/>
        <v>120054800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БУЛГАР ЧЕХ ИНВЕСТ ХОЛДИНГ АД</v>
      </c>
      <c r="B559" s="624" t="str">
        <f t="shared" si="37"/>
        <v>120054800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БУЛГАР ЧЕХ ИНВЕСТ ХОЛДИНГ АД</v>
      </c>
      <c r="B560" s="624" t="str">
        <f t="shared" si="37"/>
        <v>120054800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354</v>
      </c>
    </row>
    <row r="561" spans="1:8">
      <c r="A561" s="624" t="str">
        <f t="shared" si="36"/>
        <v>БУЛГАР ЧЕХ ИНВЕСТ ХОЛДИНГ АД</v>
      </c>
      <c r="B561" s="624" t="str">
        <f t="shared" si="37"/>
        <v>120054800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БУЛГАР ЧЕХ ИНВЕСТ ХОЛДИНГ АД</v>
      </c>
      <c r="B562" s="624" t="str">
        <f t="shared" si="37"/>
        <v>120054800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БУЛГАР ЧЕХ ИНВЕСТ ХОЛДИНГ АД</v>
      </c>
      <c r="B563" s="624" t="str">
        <f t="shared" si="37"/>
        <v>120054800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БУЛГАР ЧЕХ ИНВЕСТ ХОЛДИНГ АД</v>
      </c>
      <c r="B564" s="624" t="str">
        <f t="shared" si="37"/>
        <v>120054800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БУЛГАР ЧЕХ ИНВЕСТ ХОЛДИНГ АД</v>
      </c>
      <c r="B565" s="624" t="str">
        <f t="shared" si="37"/>
        <v>120054800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828</v>
      </c>
    </row>
    <row r="566" spans="1:8">
      <c r="A566" s="624" t="str">
        <f t="shared" si="36"/>
        <v>БУЛГАР ЧЕХ ИНВЕСТ ХОЛДИНГ АД</v>
      </c>
      <c r="B566" s="624" t="str">
        <f t="shared" si="37"/>
        <v>120054800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828</v>
      </c>
    </row>
    <row r="567" spans="1:8">
      <c r="A567" s="624" t="str">
        <f t="shared" si="36"/>
        <v>БУЛГАР ЧЕХ ИНВЕСТ ХОЛДИНГ АД</v>
      </c>
      <c r="B567" s="624" t="str">
        <f t="shared" si="37"/>
        <v>120054800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4179</v>
      </c>
    </row>
    <row r="568" spans="1:8">
      <c r="A568" s="624" t="str">
        <f t="shared" si="36"/>
        <v>БУЛГАР ЧЕХ ИНВЕСТ ХОЛДИНГ АД</v>
      </c>
      <c r="B568" s="624" t="str">
        <f t="shared" si="37"/>
        <v>120054800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4171</v>
      </c>
    </row>
    <row r="569" spans="1:8">
      <c r="A569" s="624" t="str">
        <f t="shared" si="36"/>
        <v>БУЛГАР ЧЕХ ИНВЕСТ ХОЛДИНГ АД</v>
      </c>
      <c r="B569" s="624" t="str">
        <f t="shared" si="37"/>
        <v>120054800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БУЛГАР ЧЕХ ИНВЕСТ ХОЛДИНГ АД</v>
      </c>
      <c r="B570" s="624" t="str">
        <f t="shared" si="37"/>
        <v>120054800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БУЛГАР ЧЕХ ИНВЕСТ ХОЛДИНГ АД</v>
      </c>
      <c r="B571" s="624" t="str">
        <f t="shared" si="37"/>
        <v>120054800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8</v>
      </c>
    </row>
    <row r="572" spans="1:8">
      <c r="A572" s="624" t="str">
        <f t="shared" si="36"/>
        <v>БУЛГАР ЧЕХ ИНВЕСТ ХОЛДИНГ АД</v>
      </c>
      <c r="B572" s="624" t="str">
        <f t="shared" si="37"/>
        <v>120054800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БУЛГАР ЧЕХ ИНВЕСТ ХОЛДИНГ АД</v>
      </c>
      <c r="B573" s="624" t="str">
        <f t="shared" si="37"/>
        <v>120054800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БУЛГАР ЧЕХ ИНВЕСТ ХОЛДИНГ АД</v>
      </c>
      <c r="B574" s="624" t="str">
        <f t="shared" si="37"/>
        <v>120054800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БУЛГАР ЧЕХ ИНВЕСТ ХОЛДИНГ АД</v>
      </c>
      <c r="B575" s="624" t="str">
        <f t="shared" si="37"/>
        <v>120054800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БУЛГАР ЧЕХ ИНВЕСТ ХОЛДИНГ АД</v>
      </c>
      <c r="B576" s="624" t="str">
        <f t="shared" si="37"/>
        <v>120054800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БУЛГАР ЧЕХ ИНВЕСТ ХОЛДИНГ АД</v>
      </c>
      <c r="B577" s="624" t="str">
        <f t="shared" si="37"/>
        <v>120054800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БУЛГАР ЧЕХ ИНВЕСТ ХОЛДИНГ АД</v>
      </c>
      <c r="B578" s="624" t="str">
        <f t="shared" si="37"/>
        <v>120054800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4179</v>
      </c>
    </row>
    <row r="579" spans="1:8">
      <c r="A579" s="624" t="str">
        <f t="shared" si="36"/>
        <v>БУЛГАР ЧЕХ ИНВЕСТ ХОЛДИНГ АД</v>
      </c>
      <c r="B579" s="624" t="str">
        <f t="shared" si="37"/>
        <v>120054800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БУЛГАР ЧЕХ ИНВЕСТ ХОЛДИНГ АД</v>
      </c>
      <c r="B580" s="624" t="str">
        <f t="shared" si="37"/>
        <v>120054800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5361</v>
      </c>
    </row>
    <row r="581" spans="1:8">
      <c r="A581" s="624" t="str">
        <f t="shared" si="36"/>
        <v>БУЛГАР ЧЕХ ИНВЕСТ ХОЛДИНГ АД</v>
      </c>
      <c r="B581" s="624" t="str">
        <f t="shared" si="37"/>
        <v>120054800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БУЛГАР ЧЕХ ИНВЕСТ ХОЛДИНГ АД</v>
      </c>
      <c r="B582" s="624" t="str">
        <f t="shared" si="37"/>
        <v>120054800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БУЛГАР ЧЕХ ИНВЕСТ ХОЛДИНГ АД</v>
      </c>
      <c r="B583" s="624" t="str">
        <f t="shared" si="37"/>
        <v>120054800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БУЛГАР ЧЕХ ИНВЕСТ ХОЛДИНГ АД</v>
      </c>
      <c r="B584" s="624" t="str">
        <f t="shared" si="37"/>
        <v>120054800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БУЛГАР ЧЕХ ИНВЕСТ ХОЛДИНГ АД</v>
      </c>
      <c r="B585" s="624" t="str">
        <f t="shared" si="37"/>
        <v>120054800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БУЛГАР ЧЕХ ИНВЕСТ ХОЛДИНГ АД</v>
      </c>
      <c r="B586" s="624" t="str">
        <f t="shared" si="37"/>
        <v>120054800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БУЛГАР ЧЕХ ИНВЕСТ ХОЛДИНГ АД</v>
      </c>
      <c r="B587" s="624" t="str">
        <f t="shared" si="37"/>
        <v>120054800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БУЛГАР ЧЕХ ИНВЕСТ ХОЛДИНГ АД</v>
      </c>
      <c r="B588" s="624" t="str">
        <f t="shared" si="37"/>
        <v>120054800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БУЛГАР ЧЕХ ИНВЕСТ ХОЛДИНГ АД</v>
      </c>
      <c r="B589" s="624" t="str">
        <f t="shared" ref="B589:B652" si="40">pdeBulstat</f>
        <v>120054800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БУЛГАР ЧЕХ ИНВЕСТ ХОЛДИНГ АД</v>
      </c>
      <c r="B590" s="624" t="str">
        <f t="shared" si="40"/>
        <v>120054800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80</v>
      </c>
    </row>
    <row r="591" spans="1:8">
      <c r="A591" s="624" t="str">
        <f t="shared" si="39"/>
        <v>БУЛГАР ЧЕХ ИНВЕСТ ХОЛДИНГ АД</v>
      </c>
      <c r="B591" s="624" t="str">
        <f t="shared" si="40"/>
        <v>120054800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БУЛГАР ЧЕХ ИНВЕСТ ХОЛДИНГ АД</v>
      </c>
      <c r="B592" s="624" t="str">
        <f t="shared" si="40"/>
        <v>120054800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БУЛГАР ЧЕХ ИНВЕСТ ХОЛДИНГ АД</v>
      </c>
      <c r="B593" s="624" t="str">
        <f t="shared" si="40"/>
        <v>120054800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БУЛГАР ЧЕХ ИНВЕСТ ХОЛДИНГ АД</v>
      </c>
      <c r="B594" s="624" t="str">
        <f t="shared" si="40"/>
        <v>120054800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БУЛГАР ЧЕХ ИНВЕСТ ХОЛДИНГ АД</v>
      </c>
      <c r="B595" s="624" t="str">
        <f t="shared" si="40"/>
        <v>120054800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БУЛГАР ЧЕХ ИНВЕСТ ХОЛДИНГ АД</v>
      </c>
      <c r="B596" s="624" t="str">
        <f t="shared" si="40"/>
        <v>120054800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БУЛГАР ЧЕХ ИНВЕСТ ХОЛДИНГ АД</v>
      </c>
      <c r="B597" s="624" t="str">
        <f t="shared" si="40"/>
        <v>120054800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БУЛГАР ЧЕХ ИНВЕСТ ХОЛДИНГ АД</v>
      </c>
      <c r="B598" s="624" t="str">
        <f t="shared" si="40"/>
        <v>120054800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БУЛГАР ЧЕХ ИНВЕСТ ХОЛДИНГ АД</v>
      </c>
      <c r="B599" s="624" t="str">
        <f t="shared" si="40"/>
        <v>120054800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БУЛГАР ЧЕХ ИНВЕСТ ХОЛДИНГ АД</v>
      </c>
      <c r="B600" s="624" t="str">
        <f t="shared" si="40"/>
        <v>120054800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БУЛГАР ЧЕХ ИНВЕСТ ХОЛДИНГ АД</v>
      </c>
      <c r="B601" s="624" t="str">
        <f t="shared" si="40"/>
        <v>120054800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БУЛГАР ЧЕХ ИНВЕСТ ХОЛДИНГ АД</v>
      </c>
      <c r="B602" s="624" t="str">
        <f t="shared" si="40"/>
        <v>120054800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БУЛГАР ЧЕХ ИНВЕСТ ХОЛДИНГ АД</v>
      </c>
      <c r="B603" s="624" t="str">
        <f t="shared" si="40"/>
        <v>120054800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БУЛГАР ЧЕХ ИНВЕСТ ХОЛДИНГ АД</v>
      </c>
      <c r="B604" s="624" t="str">
        <f t="shared" si="40"/>
        <v>120054800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БУЛГАР ЧЕХ ИНВЕСТ ХОЛДИНГ АД</v>
      </c>
      <c r="B605" s="624" t="str">
        <f t="shared" si="40"/>
        <v>120054800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БУЛГАР ЧЕХ ИНВЕСТ ХОЛДИНГ АД</v>
      </c>
      <c r="B606" s="624" t="str">
        <f t="shared" si="40"/>
        <v>120054800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БУЛГАР ЧЕХ ИНВЕСТ ХОЛДИНГ АД</v>
      </c>
      <c r="B607" s="624" t="str">
        <f t="shared" si="40"/>
        <v>120054800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БУЛГАР ЧЕХ ИНВЕСТ ХОЛДИНГ АД</v>
      </c>
      <c r="B608" s="624" t="str">
        <f t="shared" si="40"/>
        <v>120054800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БУЛГАР ЧЕХ ИНВЕСТ ХОЛДИНГ АД</v>
      </c>
      <c r="B609" s="624" t="str">
        <f t="shared" si="40"/>
        <v>120054800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БУЛГАР ЧЕХ ИНВЕСТ ХОЛДИНГ АД</v>
      </c>
      <c r="B610" s="624" t="str">
        <f t="shared" si="40"/>
        <v>120054800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80</v>
      </c>
    </row>
    <row r="611" spans="1:8">
      <c r="A611" s="624" t="str">
        <f t="shared" si="39"/>
        <v>БУЛГАР ЧЕХ ИНВЕСТ ХОЛДИНГ АД</v>
      </c>
      <c r="B611" s="624" t="str">
        <f t="shared" si="40"/>
        <v>120054800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БУЛГАР ЧЕХ ИНВЕСТ ХОЛДИНГ АД</v>
      </c>
      <c r="B612" s="624" t="str">
        <f t="shared" si="40"/>
        <v>120054800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БУЛГАР ЧЕХ ИНВЕСТ ХОЛДИНГ АД</v>
      </c>
      <c r="B613" s="624" t="str">
        <f t="shared" si="40"/>
        <v>120054800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БУЛГАР ЧЕХ ИНВЕСТ ХОЛДИНГ АД</v>
      </c>
      <c r="B614" s="624" t="str">
        <f t="shared" si="40"/>
        <v>120054800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БУЛГАР ЧЕХ ИНВЕСТ ХОЛДИНГ АД</v>
      </c>
      <c r="B615" s="624" t="str">
        <f t="shared" si="40"/>
        <v>120054800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БУЛГАР ЧЕХ ИНВЕСТ ХОЛДИНГ АД</v>
      </c>
      <c r="B616" s="624" t="str">
        <f t="shared" si="40"/>
        <v>120054800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БУЛГАР ЧЕХ ИНВЕСТ ХОЛДИНГ АД</v>
      </c>
      <c r="B617" s="624" t="str">
        <f t="shared" si="40"/>
        <v>120054800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БУЛГАР ЧЕХ ИНВЕСТ ХОЛДИНГ АД</v>
      </c>
      <c r="B618" s="624" t="str">
        <f t="shared" si="40"/>
        <v>120054800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БУЛГАР ЧЕХ ИНВЕСТ ХОЛДИНГ АД</v>
      </c>
      <c r="B619" s="624" t="str">
        <f t="shared" si="40"/>
        <v>120054800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БУЛГАР ЧЕХ ИНВЕСТ ХОЛДИНГ АД</v>
      </c>
      <c r="B620" s="624" t="str">
        <f t="shared" si="40"/>
        <v>120054800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БУЛГАР ЧЕХ ИНВЕСТ ХОЛДИНГ АД</v>
      </c>
      <c r="B621" s="624" t="str">
        <f t="shared" si="40"/>
        <v>120054800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БУЛГАР ЧЕХ ИНВЕСТ ХОЛДИНГ АД</v>
      </c>
      <c r="B622" s="624" t="str">
        <f t="shared" si="40"/>
        <v>120054800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БУЛГАР ЧЕХ ИНВЕСТ ХОЛДИНГ АД</v>
      </c>
      <c r="B623" s="624" t="str">
        <f t="shared" si="40"/>
        <v>120054800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БУЛГАР ЧЕХ ИНВЕСТ ХОЛДИНГ АД</v>
      </c>
      <c r="B624" s="624" t="str">
        <f t="shared" si="40"/>
        <v>120054800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БУЛГАР ЧЕХ ИНВЕСТ ХОЛДИНГ АД</v>
      </c>
      <c r="B625" s="624" t="str">
        <f t="shared" si="40"/>
        <v>120054800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БУЛГАР ЧЕХ ИНВЕСТ ХОЛДИНГ АД</v>
      </c>
      <c r="B626" s="624" t="str">
        <f t="shared" si="40"/>
        <v>120054800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БУЛГАР ЧЕХ ИНВЕСТ ХОЛДИНГ АД</v>
      </c>
      <c r="B627" s="624" t="str">
        <f t="shared" si="40"/>
        <v>120054800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БУЛГАР ЧЕХ ИНВЕСТ ХОЛДИНГ АД</v>
      </c>
      <c r="B628" s="624" t="str">
        <f t="shared" si="40"/>
        <v>120054800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БУЛГАР ЧЕХ ИНВЕСТ ХОЛДИНГ АД</v>
      </c>
      <c r="B629" s="624" t="str">
        <f t="shared" si="40"/>
        <v>120054800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БУЛГАР ЧЕХ ИНВЕСТ ХОЛДИНГ АД</v>
      </c>
      <c r="B630" s="624" t="str">
        <f t="shared" si="40"/>
        <v>120054800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БУЛГАР ЧЕХ ИНВЕСТ ХОЛДИНГ АД</v>
      </c>
      <c r="B631" s="624" t="str">
        <f t="shared" si="40"/>
        <v>120054800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БУЛГАР ЧЕХ ИНВЕСТ ХОЛДИНГ АД</v>
      </c>
      <c r="B632" s="624" t="str">
        <f t="shared" si="40"/>
        <v>120054800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БУЛГАР ЧЕХ ИНВЕСТ ХОЛДИНГ АД</v>
      </c>
      <c r="B633" s="624" t="str">
        <f t="shared" si="40"/>
        <v>120054800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БУЛГАР ЧЕХ ИНВЕСТ ХОЛДИНГ АД</v>
      </c>
      <c r="B634" s="624" t="str">
        <f t="shared" si="40"/>
        <v>120054800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БУЛГАР ЧЕХ ИНВЕСТ ХОЛДИНГ АД</v>
      </c>
      <c r="B635" s="624" t="str">
        <f t="shared" si="40"/>
        <v>120054800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БУЛГАР ЧЕХ ИНВЕСТ ХОЛДИНГ АД</v>
      </c>
      <c r="B636" s="624" t="str">
        <f t="shared" si="40"/>
        <v>120054800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БУЛГАР ЧЕХ ИНВЕСТ ХОЛДИНГ АД</v>
      </c>
      <c r="B637" s="624" t="str">
        <f t="shared" si="40"/>
        <v>120054800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БУЛГАР ЧЕХ ИНВЕСТ ХОЛДИНГ АД</v>
      </c>
      <c r="B638" s="624" t="str">
        <f t="shared" si="40"/>
        <v>120054800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БУЛГАР ЧЕХ ИНВЕСТ ХОЛДИНГ АД</v>
      </c>
      <c r="B639" s="624" t="str">
        <f t="shared" si="40"/>
        <v>120054800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БУЛГАР ЧЕХ ИНВЕСТ ХОЛДИНГ АД</v>
      </c>
      <c r="B640" s="624" t="str">
        <f t="shared" si="40"/>
        <v>120054800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БУЛГАР ЧЕХ ИНВЕСТ ХОЛДИНГ АД</v>
      </c>
      <c r="B641" s="624" t="str">
        <f t="shared" si="40"/>
        <v>120054800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БУЛГАР ЧЕХ ИНВЕСТ ХОЛДИНГ АД</v>
      </c>
      <c r="B642" s="624" t="str">
        <f t="shared" si="40"/>
        <v>120054800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БУЛГАР ЧЕХ ИНВЕСТ ХОЛДИНГ АД</v>
      </c>
      <c r="B643" s="624" t="str">
        <f t="shared" si="40"/>
        <v>120054800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БУЛГАР ЧЕХ ИНВЕСТ ХОЛДИНГ АД</v>
      </c>
      <c r="B644" s="624" t="str">
        <f t="shared" si="40"/>
        <v>120054800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БУЛГАР ЧЕХ ИНВЕСТ ХОЛДИНГ АД</v>
      </c>
      <c r="B645" s="624" t="str">
        <f t="shared" si="40"/>
        <v>120054800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БУЛГАР ЧЕХ ИНВЕСТ ХОЛДИНГ АД</v>
      </c>
      <c r="B646" s="624" t="str">
        <f t="shared" si="40"/>
        <v>120054800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БУЛГАР ЧЕХ ИНВЕСТ ХОЛДИНГ АД</v>
      </c>
      <c r="B647" s="624" t="str">
        <f t="shared" si="40"/>
        <v>120054800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БУЛГАР ЧЕХ ИНВЕСТ ХОЛДИНГ АД</v>
      </c>
      <c r="B648" s="624" t="str">
        <f t="shared" si="40"/>
        <v>120054800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БУЛГАР ЧЕХ ИНВЕСТ ХОЛДИНГ АД</v>
      </c>
      <c r="B649" s="624" t="str">
        <f t="shared" si="40"/>
        <v>120054800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БУЛГАР ЧЕХ ИНВЕСТ ХОЛДИНГ АД</v>
      </c>
      <c r="B650" s="624" t="str">
        <f t="shared" si="40"/>
        <v>120054800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434</v>
      </c>
    </row>
    <row r="651" spans="1:8">
      <c r="A651" s="624" t="str">
        <f t="shared" si="39"/>
        <v>БУЛГАР ЧЕХ ИНВЕСТ ХОЛДИНГ АД</v>
      </c>
      <c r="B651" s="624" t="str">
        <f t="shared" si="40"/>
        <v>120054800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БУЛГАР ЧЕХ ИНВЕСТ ХОЛДИНГ АД</v>
      </c>
      <c r="B652" s="624" t="str">
        <f t="shared" si="40"/>
        <v>120054800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БУЛГАР ЧЕХ ИНВЕСТ ХОЛДИНГ АД</v>
      </c>
      <c r="B653" s="624" t="str">
        <f t="shared" ref="B653:B716" si="43">pdeBulstat</f>
        <v>120054800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БУЛГАР ЧЕХ ИНВЕСТ ХОЛДИНГ АД</v>
      </c>
      <c r="B654" s="624" t="str">
        <f t="shared" si="43"/>
        <v>120054800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БУЛГАР ЧЕХ ИНВЕСТ ХОЛДИНГ АД</v>
      </c>
      <c r="B655" s="624" t="str">
        <f t="shared" si="43"/>
        <v>120054800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828</v>
      </c>
    </row>
    <row r="656" spans="1:8">
      <c r="A656" s="624" t="str">
        <f t="shared" si="42"/>
        <v>БУЛГАР ЧЕХ ИНВЕСТ ХОЛДИНГ АД</v>
      </c>
      <c r="B656" s="624" t="str">
        <f t="shared" si="43"/>
        <v>120054800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828</v>
      </c>
    </row>
    <row r="657" spans="1:8">
      <c r="A657" s="624" t="str">
        <f t="shared" si="42"/>
        <v>БУЛГАР ЧЕХ ИНВЕСТ ХОЛДИНГ АД</v>
      </c>
      <c r="B657" s="624" t="str">
        <f t="shared" si="43"/>
        <v>120054800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4179</v>
      </c>
    </row>
    <row r="658" spans="1:8">
      <c r="A658" s="624" t="str">
        <f t="shared" si="42"/>
        <v>БУЛГАР ЧЕХ ИНВЕСТ ХОЛДИНГ АД</v>
      </c>
      <c r="B658" s="624" t="str">
        <f t="shared" si="43"/>
        <v>120054800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4171</v>
      </c>
    </row>
    <row r="659" spans="1:8">
      <c r="A659" s="624" t="str">
        <f t="shared" si="42"/>
        <v>БУЛГАР ЧЕХ ИНВЕСТ ХОЛДИНГ АД</v>
      </c>
      <c r="B659" s="624" t="str">
        <f t="shared" si="43"/>
        <v>120054800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БУЛГАР ЧЕХ ИНВЕСТ ХОЛДИНГ АД</v>
      </c>
      <c r="B660" s="624" t="str">
        <f t="shared" si="43"/>
        <v>120054800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БУЛГАР ЧЕХ ИНВЕСТ ХОЛДИНГ АД</v>
      </c>
      <c r="B661" s="624" t="str">
        <f t="shared" si="43"/>
        <v>120054800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8</v>
      </c>
    </row>
    <row r="662" spans="1:8">
      <c r="A662" s="624" t="str">
        <f t="shared" si="42"/>
        <v>БУЛГАР ЧЕХ ИНВЕСТ ХОЛДИНГ АД</v>
      </c>
      <c r="B662" s="624" t="str">
        <f t="shared" si="43"/>
        <v>120054800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БУЛГАР ЧЕХ ИНВЕСТ ХОЛДИНГ АД</v>
      </c>
      <c r="B663" s="624" t="str">
        <f t="shared" si="43"/>
        <v>120054800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БУЛГАР ЧЕХ ИНВЕСТ ХОЛДИНГ АД</v>
      </c>
      <c r="B664" s="624" t="str">
        <f t="shared" si="43"/>
        <v>120054800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БУЛГАР ЧЕХ ИНВЕСТ ХОЛДИНГ АД</v>
      </c>
      <c r="B665" s="624" t="str">
        <f t="shared" si="43"/>
        <v>120054800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БУЛГАР ЧЕХ ИНВЕСТ ХОЛДИНГ АД</v>
      </c>
      <c r="B666" s="624" t="str">
        <f t="shared" si="43"/>
        <v>120054800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БУЛГАР ЧЕХ ИНВЕСТ ХОЛДИНГ АД</v>
      </c>
      <c r="B667" s="624" t="str">
        <f t="shared" si="43"/>
        <v>120054800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БУЛГАР ЧЕХ ИНВЕСТ ХОЛДИНГ АД</v>
      </c>
      <c r="B668" s="624" t="str">
        <f t="shared" si="43"/>
        <v>120054800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4179</v>
      </c>
    </row>
    <row r="669" spans="1:8">
      <c r="A669" s="624" t="str">
        <f t="shared" si="42"/>
        <v>БУЛГАР ЧЕХ ИНВЕСТ ХОЛДИНГ АД</v>
      </c>
      <c r="B669" s="624" t="str">
        <f t="shared" si="43"/>
        <v>120054800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БУЛГАР ЧЕХ ИНВЕСТ ХОЛДИНГ АД</v>
      </c>
      <c r="B670" s="624" t="str">
        <f t="shared" si="43"/>
        <v>120054800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5441</v>
      </c>
    </row>
    <row r="671" spans="1:8">
      <c r="A671" s="624" t="str">
        <f t="shared" si="42"/>
        <v>БУЛГАР ЧЕХ ИНВЕСТ ХОЛДИНГ АД</v>
      </c>
      <c r="B671" s="624" t="str">
        <f t="shared" si="43"/>
        <v>120054800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БУЛГАР ЧЕХ ИНВЕСТ ХОЛДИНГ АД</v>
      </c>
      <c r="B672" s="624" t="str">
        <f t="shared" si="43"/>
        <v>120054800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БУЛГАР ЧЕХ ИНВЕСТ ХОЛДИНГ АД</v>
      </c>
      <c r="B673" s="624" t="str">
        <f t="shared" si="43"/>
        <v>120054800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БУЛГАР ЧЕХ ИНВЕСТ ХОЛДИНГ АД</v>
      </c>
      <c r="B674" s="624" t="str">
        <f t="shared" si="43"/>
        <v>120054800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БУЛГАР ЧЕХ ИНВЕСТ ХОЛДИНГ АД</v>
      </c>
      <c r="B675" s="624" t="str">
        <f t="shared" si="43"/>
        <v>120054800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БУЛГАР ЧЕХ ИНВЕСТ ХОЛДИНГ АД</v>
      </c>
      <c r="B676" s="624" t="str">
        <f t="shared" si="43"/>
        <v>120054800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БУЛГАР ЧЕХ ИНВЕСТ ХОЛДИНГ АД</v>
      </c>
      <c r="B677" s="624" t="str">
        <f t="shared" si="43"/>
        <v>120054800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БУЛГАР ЧЕХ ИНВЕСТ ХОЛДИНГ АД</v>
      </c>
      <c r="B678" s="624" t="str">
        <f t="shared" si="43"/>
        <v>120054800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БУЛГАР ЧЕХ ИНВЕСТ ХОЛДИНГ АД</v>
      </c>
      <c r="B679" s="624" t="str">
        <f t="shared" si="43"/>
        <v>120054800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БУЛГАР ЧЕХ ИНВЕСТ ХОЛДИНГ АД</v>
      </c>
      <c r="B680" s="624" t="str">
        <f t="shared" si="43"/>
        <v>120054800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БУЛГАР ЧЕХ ИНВЕСТ ХОЛДИНГ АД</v>
      </c>
      <c r="B681" s="624" t="str">
        <f t="shared" si="43"/>
        <v>120054800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БУЛГАР ЧЕХ ИНВЕСТ ХОЛДИНГ АД</v>
      </c>
      <c r="B682" s="624" t="str">
        <f t="shared" si="43"/>
        <v>120054800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БУЛГАР ЧЕХ ИНВЕСТ ХОЛДИНГ АД</v>
      </c>
      <c r="B683" s="624" t="str">
        <f t="shared" si="43"/>
        <v>120054800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БУЛГАР ЧЕХ ИНВЕСТ ХОЛДИНГ АД</v>
      </c>
      <c r="B684" s="624" t="str">
        <f t="shared" si="43"/>
        <v>120054800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БУЛГАР ЧЕХ ИНВЕСТ ХОЛДИНГ АД</v>
      </c>
      <c r="B685" s="624" t="str">
        <f t="shared" si="43"/>
        <v>120054800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28</v>
      </c>
    </row>
    <row r="686" spans="1:8">
      <c r="A686" s="624" t="str">
        <f t="shared" si="42"/>
        <v>БУЛГАР ЧЕХ ИНВЕСТ ХОЛДИНГ АД</v>
      </c>
      <c r="B686" s="624" t="str">
        <f t="shared" si="43"/>
        <v>120054800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28</v>
      </c>
    </row>
    <row r="687" spans="1:8">
      <c r="A687" s="624" t="str">
        <f t="shared" si="42"/>
        <v>БУЛГАР ЧЕХ ИНВЕСТ ХОЛДИНГ АД</v>
      </c>
      <c r="B687" s="624" t="str">
        <f t="shared" si="43"/>
        <v>120054800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БУЛГАР ЧЕХ ИНВЕСТ ХОЛДИНГ АД</v>
      </c>
      <c r="B688" s="624" t="str">
        <f t="shared" si="43"/>
        <v>120054800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БУЛГАР ЧЕХ ИНВЕСТ ХОЛДИНГ АД</v>
      </c>
      <c r="B689" s="624" t="str">
        <f t="shared" si="43"/>
        <v>120054800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БУЛГАР ЧЕХ ИНВЕСТ ХОЛДИНГ АД</v>
      </c>
      <c r="B690" s="624" t="str">
        <f t="shared" si="43"/>
        <v>120054800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БУЛГАР ЧЕХ ИНВЕСТ ХОЛДИНГ АД</v>
      </c>
      <c r="B691" s="624" t="str">
        <f t="shared" si="43"/>
        <v>120054800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БУЛГАР ЧЕХ ИНВЕСТ ХОЛДИНГ АД</v>
      </c>
      <c r="B692" s="624" t="str">
        <f t="shared" si="43"/>
        <v>120054800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БУЛГАР ЧЕХ ИНВЕСТ ХОЛДИНГ АД</v>
      </c>
      <c r="B693" s="624" t="str">
        <f t="shared" si="43"/>
        <v>120054800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БУЛГАР ЧЕХ ИНВЕСТ ХОЛДИНГ АД</v>
      </c>
      <c r="B694" s="624" t="str">
        <f t="shared" si="43"/>
        <v>120054800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БУЛГАР ЧЕХ ИНВЕСТ ХОЛДИНГ АД</v>
      </c>
      <c r="B695" s="624" t="str">
        <f t="shared" si="43"/>
        <v>120054800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БУЛГАР ЧЕХ ИНВЕСТ ХОЛДИНГ АД</v>
      </c>
      <c r="B696" s="624" t="str">
        <f t="shared" si="43"/>
        <v>120054800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БУЛГАР ЧЕХ ИНВЕСТ ХОЛДИНГ АД</v>
      </c>
      <c r="B697" s="624" t="str">
        <f t="shared" si="43"/>
        <v>120054800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БУЛГАР ЧЕХ ИНВЕСТ ХОЛДИНГ АД</v>
      </c>
      <c r="B698" s="624" t="str">
        <f t="shared" si="43"/>
        <v>120054800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БУЛГАР ЧЕХ ИНВЕСТ ХОЛДИНГ АД</v>
      </c>
      <c r="B699" s="624" t="str">
        <f t="shared" si="43"/>
        <v>120054800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БУЛГАР ЧЕХ ИНВЕСТ ХОЛДИНГ АД</v>
      </c>
      <c r="B700" s="624" t="str">
        <f t="shared" si="43"/>
        <v>120054800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28</v>
      </c>
    </row>
    <row r="701" spans="1:8">
      <c r="A701" s="624" t="str">
        <f t="shared" si="42"/>
        <v>БУЛГАР ЧЕХ ИНВЕСТ ХОЛДИНГ АД</v>
      </c>
      <c r="B701" s="624" t="str">
        <f t="shared" si="43"/>
        <v>120054800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БУЛГАР ЧЕХ ИНВЕСТ ХОЛДИНГ АД</v>
      </c>
      <c r="B702" s="624" t="str">
        <f t="shared" si="43"/>
        <v>120054800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БУЛГАР ЧЕХ ИНВЕСТ ХОЛДИНГ АД</v>
      </c>
      <c r="B703" s="624" t="str">
        <f t="shared" si="43"/>
        <v>120054800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БУЛГАР ЧЕХ ИНВЕСТ ХОЛДИНГ АД</v>
      </c>
      <c r="B704" s="624" t="str">
        <f t="shared" si="43"/>
        <v>120054800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БУЛГАР ЧЕХ ИНВЕСТ ХОЛДИНГ АД</v>
      </c>
      <c r="B705" s="624" t="str">
        <f t="shared" si="43"/>
        <v>120054800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БУЛГАР ЧЕХ ИНВЕСТ ХОЛДИНГ АД</v>
      </c>
      <c r="B706" s="624" t="str">
        <f t="shared" si="43"/>
        <v>120054800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БУЛГАР ЧЕХ ИНВЕСТ ХОЛДИНГ АД</v>
      </c>
      <c r="B707" s="624" t="str">
        <f t="shared" si="43"/>
        <v>120054800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БУЛГАР ЧЕХ ИНВЕСТ ХОЛДИНГ АД</v>
      </c>
      <c r="B708" s="624" t="str">
        <f t="shared" si="43"/>
        <v>120054800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БУЛГАР ЧЕХ ИНВЕСТ ХОЛДИНГ АД</v>
      </c>
      <c r="B709" s="624" t="str">
        <f t="shared" si="43"/>
        <v>120054800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БУЛГАР ЧЕХ ИНВЕСТ ХОЛДИНГ АД</v>
      </c>
      <c r="B710" s="624" t="str">
        <f t="shared" si="43"/>
        <v>120054800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БУЛГАР ЧЕХ ИНВЕСТ ХОЛДИНГ АД</v>
      </c>
      <c r="B711" s="624" t="str">
        <f t="shared" si="43"/>
        <v>120054800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БУЛГАР ЧЕХ ИНВЕСТ ХОЛДИНГ АД</v>
      </c>
      <c r="B712" s="624" t="str">
        <f t="shared" si="43"/>
        <v>120054800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БУЛГАР ЧЕХ ИНВЕСТ ХОЛДИНГ АД</v>
      </c>
      <c r="B713" s="624" t="str">
        <f t="shared" si="43"/>
        <v>120054800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БУЛГАР ЧЕХ ИНВЕСТ ХОЛДИНГ АД</v>
      </c>
      <c r="B714" s="624" t="str">
        <f t="shared" si="43"/>
        <v>120054800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БУЛГАР ЧЕХ ИНВЕСТ ХОЛДИНГ АД</v>
      </c>
      <c r="B715" s="624" t="str">
        <f t="shared" si="43"/>
        <v>120054800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4</v>
      </c>
    </row>
    <row r="716" spans="1:8">
      <c r="A716" s="624" t="str">
        <f t="shared" si="42"/>
        <v>БУЛГАР ЧЕХ ИНВЕСТ ХОЛДИНГ АД</v>
      </c>
      <c r="B716" s="624" t="str">
        <f t="shared" si="43"/>
        <v>120054800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4</v>
      </c>
    </row>
    <row r="717" spans="1:8">
      <c r="A717" s="624" t="str">
        <f t="shared" ref="A717:A780" si="45">pdeName</f>
        <v>БУЛГАР ЧЕХ ИНВЕСТ ХОЛДИНГ АД</v>
      </c>
      <c r="B717" s="624" t="str">
        <f t="shared" ref="B717:B780" si="46">pdeBulstat</f>
        <v>120054800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БУЛГАР ЧЕХ ИНВЕСТ ХОЛДИНГ АД</v>
      </c>
      <c r="B718" s="624" t="str">
        <f t="shared" si="46"/>
        <v>120054800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БУЛГАР ЧЕХ ИНВЕСТ ХОЛДИНГ АД</v>
      </c>
      <c r="B719" s="624" t="str">
        <f t="shared" si="46"/>
        <v>120054800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БУЛГАР ЧЕХ ИНВЕСТ ХОЛДИНГ АД</v>
      </c>
      <c r="B720" s="624" t="str">
        <f t="shared" si="46"/>
        <v>120054800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БУЛГАР ЧЕХ ИНВЕСТ ХОЛДИНГ АД</v>
      </c>
      <c r="B721" s="624" t="str">
        <f t="shared" si="46"/>
        <v>120054800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БУЛГАР ЧЕХ ИНВЕСТ ХОЛДИНГ АД</v>
      </c>
      <c r="B722" s="624" t="str">
        <f t="shared" si="46"/>
        <v>120054800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БУЛГАР ЧЕХ ИНВЕСТ ХОЛДИНГ АД</v>
      </c>
      <c r="B723" s="624" t="str">
        <f t="shared" si="46"/>
        <v>120054800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БУЛГАР ЧЕХ ИНВЕСТ ХОЛДИНГ АД</v>
      </c>
      <c r="B724" s="624" t="str">
        <f t="shared" si="46"/>
        <v>120054800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БУЛГАР ЧЕХ ИНВЕСТ ХОЛДИНГ АД</v>
      </c>
      <c r="B725" s="624" t="str">
        <f t="shared" si="46"/>
        <v>120054800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БУЛГАР ЧЕХ ИНВЕСТ ХОЛДИНГ АД</v>
      </c>
      <c r="B726" s="624" t="str">
        <f t="shared" si="46"/>
        <v>120054800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БУЛГАР ЧЕХ ИНВЕСТ ХОЛДИНГ АД</v>
      </c>
      <c r="B727" s="624" t="str">
        <f t="shared" si="46"/>
        <v>120054800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БУЛГАР ЧЕХ ИНВЕСТ ХОЛДИНГ АД</v>
      </c>
      <c r="B728" s="624" t="str">
        <f t="shared" si="46"/>
        <v>120054800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БУЛГАР ЧЕХ ИНВЕСТ ХОЛДИНГ АД</v>
      </c>
      <c r="B729" s="624" t="str">
        <f t="shared" si="46"/>
        <v>120054800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БУЛГАР ЧЕХ ИНВЕСТ ХОЛДИНГ АД</v>
      </c>
      <c r="B730" s="624" t="str">
        <f t="shared" si="46"/>
        <v>120054800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4</v>
      </c>
    </row>
    <row r="731" spans="1:8">
      <c r="A731" s="624" t="str">
        <f t="shared" si="45"/>
        <v>БУЛГАР ЧЕХ ИНВЕСТ ХОЛДИНГ АД</v>
      </c>
      <c r="B731" s="624" t="str">
        <f t="shared" si="46"/>
        <v>120054800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БУЛГАР ЧЕХ ИНВЕСТ ХОЛДИНГ АД</v>
      </c>
      <c r="B732" s="624" t="str">
        <f t="shared" si="46"/>
        <v>120054800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БУЛГАР ЧЕХ ИНВЕСТ ХОЛДИНГ АД</v>
      </c>
      <c r="B733" s="624" t="str">
        <f t="shared" si="46"/>
        <v>120054800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БУЛГАР ЧЕХ ИНВЕСТ ХОЛДИНГ АД</v>
      </c>
      <c r="B734" s="624" t="str">
        <f t="shared" si="46"/>
        <v>120054800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БУЛГАР ЧЕХ ИНВЕСТ ХОЛДИНГ АД</v>
      </c>
      <c r="B735" s="624" t="str">
        <f t="shared" si="46"/>
        <v>120054800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БУЛГАР ЧЕХ ИНВЕСТ ХОЛДИНГ АД</v>
      </c>
      <c r="B736" s="624" t="str">
        <f t="shared" si="46"/>
        <v>120054800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БУЛГАР ЧЕХ ИНВЕСТ ХОЛДИНГ АД</v>
      </c>
      <c r="B737" s="624" t="str">
        <f t="shared" si="46"/>
        <v>120054800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БУЛГАР ЧЕХ ИНВЕСТ ХОЛДИНГ АД</v>
      </c>
      <c r="B738" s="624" t="str">
        <f t="shared" si="46"/>
        <v>120054800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БУЛГАР ЧЕХ ИНВЕСТ ХОЛДИНГ АД</v>
      </c>
      <c r="B739" s="624" t="str">
        <f t="shared" si="46"/>
        <v>120054800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БУЛГАР ЧЕХ ИНВЕСТ ХОЛДИНГ АД</v>
      </c>
      <c r="B740" s="624" t="str">
        <f t="shared" si="46"/>
        <v>120054800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БУЛГАР ЧЕХ ИНВЕСТ ХОЛДИНГ АД</v>
      </c>
      <c r="B741" s="624" t="str">
        <f t="shared" si="46"/>
        <v>120054800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БУЛГАР ЧЕХ ИНВЕСТ ХОЛДИНГ АД</v>
      </c>
      <c r="B742" s="624" t="str">
        <f t="shared" si="46"/>
        <v>120054800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БУЛГАР ЧЕХ ИНВЕСТ ХОЛДИНГ АД</v>
      </c>
      <c r="B743" s="624" t="str">
        <f t="shared" si="46"/>
        <v>120054800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БУЛГАР ЧЕХ ИНВЕСТ ХОЛДИНГ АД</v>
      </c>
      <c r="B744" s="624" t="str">
        <f t="shared" si="46"/>
        <v>120054800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БУЛГАР ЧЕХ ИНВЕСТ ХОЛДИНГ АД</v>
      </c>
      <c r="B745" s="624" t="str">
        <f t="shared" si="46"/>
        <v>120054800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БУЛГАР ЧЕХ ИНВЕСТ ХОЛДИНГ АД</v>
      </c>
      <c r="B746" s="624" t="str">
        <f t="shared" si="46"/>
        <v>120054800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БУЛГАР ЧЕХ ИНВЕСТ ХОЛДИНГ АД</v>
      </c>
      <c r="B747" s="624" t="str">
        <f t="shared" si="46"/>
        <v>120054800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БУЛГАР ЧЕХ ИНВЕСТ ХОЛДИНГ АД</v>
      </c>
      <c r="B748" s="624" t="str">
        <f t="shared" si="46"/>
        <v>120054800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БУЛГАР ЧЕХ ИНВЕСТ ХОЛДИНГ АД</v>
      </c>
      <c r="B749" s="624" t="str">
        <f t="shared" si="46"/>
        <v>120054800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БУЛГАР ЧЕХ ИНВЕСТ ХОЛДИНГ АД</v>
      </c>
      <c r="B750" s="624" t="str">
        <f t="shared" si="46"/>
        <v>120054800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БУЛГАР ЧЕХ ИНВЕСТ ХОЛДИНГ АД</v>
      </c>
      <c r="B751" s="624" t="str">
        <f t="shared" si="46"/>
        <v>120054800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БУЛГАР ЧЕХ ИНВЕСТ ХОЛДИНГ АД</v>
      </c>
      <c r="B752" s="624" t="str">
        <f t="shared" si="46"/>
        <v>120054800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БУЛГАР ЧЕХ ИНВЕСТ ХОЛДИНГ АД</v>
      </c>
      <c r="B753" s="624" t="str">
        <f t="shared" si="46"/>
        <v>120054800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БУЛГАР ЧЕХ ИНВЕСТ ХОЛДИНГ АД</v>
      </c>
      <c r="B754" s="624" t="str">
        <f t="shared" si="46"/>
        <v>120054800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БУЛГАР ЧЕХ ИНВЕСТ ХОЛДИНГ АД</v>
      </c>
      <c r="B755" s="624" t="str">
        <f t="shared" si="46"/>
        <v>120054800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БУЛГАР ЧЕХ ИНВЕСТ ХОЛДИНГ АД</v>
      </c>
      <c r="B756" s="624" t="str">
        <f t="shared" si="46"/>
        <v>120054800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БУЛГАР ЧЕХ ИНВЕСТ ХОЛДИНГ АД</v>
      </c>
      <c r="B757" s="624" t="str">
        <f t="shared" si="46"/>
        <v>120054800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БУЛГАР ЧЕХ ИНВЕСТ ХОЛДИНГ АД</v>
      </c>
      <c r="B758" s="624" t="str">
        <f t="shared" si="46"/>
        <v>120054800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БУЛГАР ЧЕХ ИНВЕСТ ХОЛДИНГ АД</v>
      </c>
      <c r="B759" s="624" t="str">
        <f t="shared" si="46"/>
        <v>120054800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БУЛГАР ЧЕХ ИНВЕСТ ХОЛДИНГ АД</v>
      </c>
      <c r="B760" s="624" t="str">
        <f t="shared" si="46"/>
        <v>120054800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БУЛГАР ЧЕХ ИНВЕСТ ХОЛДИНГ АД</v>
      </c>
      <c r="B761" s="624" t="str">
        <f t="shared" si="46"/>
        <v>120054800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БУЛГАР ЧЕХ ИНВЕСТ ХОЛДИНГ АД</v>
      </c>
      <c r="B762" s="624" t="str">
        <f t="shared" si="46"/>
        <v>120054800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БУЛГАР ЧЕХ ИНВЕСТ ХОЛДИНГ АД</v>
      </c>
      <c r="B763" s="624" t="str">
        <f t="shared" si="46"/>
        <v>120054800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БУЛГАР ЧЕХ ИНВЕСТ ХОЛДИНГ АД</v>
      </c>
      <c r="B764" s="624" t="str">
        <f t="shared" si="46"/>
        <v>120054800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БУЛГАР ЧЕХ ИНВЕСТ ХОЛДИНГ АД</v>
      </c>
      <c r="B765" s="624" t="str">
        <f t="shared" si="46"/>
        <v>120054800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БУЛГАР ЧЕХ ИНВЕСТ ХОЛДИНГ АД</v>
      </c>
      <c r="B766" s="624" t="str">
        <f t="shared" si="46"/>
        <v>120054800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БУЛГАР ЧЕХ ИНВЕСТ ХОЛДИНГ АД</v>
      </c>
      <c r="B767" s="624" t="str">
        <f t="shared" si="46"/>
        <v>120054800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БУЛГАР ЧЕХ ИНВЕСТ ХОЛДИНГ АД</v>
      </c>
      <c r="B768" s="624" t="str">
        <f t="shared" si="46"/>
        <v>120054800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БУЛГАР ЧЕХ ИНВЕСТ ХОЛДИНГ АД</v>
      </c>
      <c r="B769" s="624" t="str">
        <f t="shared" si="46"/>
        <v>120054800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БУЛГАР ЧЕХ ИНВЕСТ ХОЛДИНГ АД</v>
      </c>
      <c r="B770" s="624" t="str">
        <f t="shared" si="46"/>
        <v>120054800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БУЛГАР ЧЕХ ИНВЕСТ ХОЛДИНГ АД</v>
      </c>
      <c r="B771" s="624" t="str">
        <f t="shared" si="46"/>
        <v>120054800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БУЛГАР ЧЕХ ИНВЕСТ ХОЛДИНГ АД</v>
      </c>
      <c r="B772" s="624" t="str">
        <f t="shared" si="46"/>
        <v>120054800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БУЛГАР ЧЕХ ИНВЕСТ ХОЛДИНГ АД</v>
      </c>
      <c r="B773" s="624" t="str">
        <f t="shared" si="46"/>
        <v>120054800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БУЛГАР ЧЕХ ИНВЕСТ ХОЛДИНГ АД</v>
      </c>
      <c r="B774" s="624" t="str">
        <f t="shared" si="46"/>
        <v>120054800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БУЛГАР ЧЕХ ИНВЕСТ ХОЛДИНГ АД</v>
      </c>
      <c r="B775" s="624" t="str">
        <f t="shared" si="46"/>
        <v>120054800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32</v>
      </c>
    </row>
    <row r="776" spans="1:8">
      <c r="A776" s="624" t="str">
        <f t="shared" si="45"/>
        <v>БУЛГАР ЧЕХ ИНВЕСТ ХОЛДИНГ АД</v>
      </c>
      <c r="B776" s="624" t="str">
        <f t="shared" si="46"/>
        <v>120054800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32</v>
      </c>
    </row>
    <row r="777" spans="1:8">
      <c r="A777" s="624" t="str">
        <f t="shared" si="45"/>
        <v>БУЛГАР ЧЕХ ИНВЕСТ ХОЛДИНГ АД</v>
      </c>
      <c r="B777" s="624" t="str">
        <f t="shared" si="46"/>
        <v>120054800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БУЛГАР ЧЕХ ИНВЕСТ ХОЛДИНГ АД</v>
      </c>
      <c r="B778" s="624" t="str">
        <f t="shared" si="46"/>
        <v>120054800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БУЛГАР ЧЕХ ИНВЕСТ ХОЛДИНГ АД</v>
      </c>
      <c r="B779" s="624" t="str">
        <f t="shared" si="46"/>
        <v>120054800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БУЛГАР ЧЕХ ИНВЕСТ ХОЛДИНГ АД</v>
      </c>
      <c r="B780" s="624" t="str">
        <f t="shared" si="46"/>
        <v>120054800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БУЛГАР ЧЕХ ИНВЕСТ ХОЛДИНГ АД</v>
      </c>
      <c r="B781" s="624" t="str">
        <f t="shared" ref="B781:B844" si="49">pdeBulstat</f>
        <v>120054800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БУЛГАР ЧЕХ ИНВЕСТ ХОЛДИНГ АД</v>
      </c>
      <c r="B782" s="624" t="str">
        <f t="shared" si="49"/>
        <v>120054800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БУЛГАР ЧЕХ ИНВЕСТ ХОЛДИНГ АД</v>
      </c>
      <c r="B783" s="624" t="str">
        <f t="shared" si="49"/>
        <v>120054800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БУЛГАР ЧЕХ ИНВЕСТ ХОЛДИНГ АД</v>
      </c>
      <c r="B784" s="624" t="str">
        <f t="shared" si="49"/>
        <v>120054800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БУЛГАР ЧЕХ ИНВЕСТ ХОЛДИНГ АД</v>
      </c>
      <c r="B785" s="624" t="str">
        <f t="shared" si="49"/>
        <v>120054800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БУЛГАР ЧЕХ ИНВЕСТ ХОЛДИНГ АД</v>
      </c>
      <c r="B786" s="624" t="str">
        <f t="shared" si="49"/>
        <v>120054800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БУЛГАР ЧЕХ ИНВЕСТ ХОЛДИНГ АД</v>
      </c>
      <c r="B787" s="624" t="str">
        <f t="shared" si="49"/>
        <v>120054800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БУЛГАР ЧЕХ ИНВЕСТ ХОЛДИНГ АД</v>
      </c>
      <c r="B788" s="624" t="str">
        <f t="shared" si="49"/>
        <v>120054800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БУЛГАР ЧЕХ ИНВЕСТ ХОЛДИНГ АД</v>
      </c>
      <c r="B789" s="624" t="str">
        <f t="shared" si="49"/>
        <v>120054800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БУЛГАР ЧЕХ ИНВЕСТ ХОЛДИНГ АД</v>
      </c>
      <c r="B790" s="624" t="str">
        <f t="shared" si="49"/>
        <v>120054800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32</v>
      </c>
    </row>
    <row r="791" spans="1:8">
      <c r="A791" s="624" t="str">
        <f t="shared" si="48"/>
        <v>БУЛГАР ЧЕХ ИНВЕСТ ХОЛДИНГ АД</v>
      </c>
      <c r="B791" s="624" t="str">
        <f t="shared" si="49"/>
        <v>120054800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БУЛГАР ЧЕХ ИНВЕСТ ХОЛДИНГ АД</v>
      </c>
      <c r="B792" s="624" t="str">
        <f t="shared" si="49"/>
        <v>120054800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БУЛГАР ЧЕХ ИНВЕСТ ХОЛДИНГ АД</v>
      </c>
      <c r="B793" s="624" t="str">
        <f t="shared" si="49"/>
        <v>120054800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БУЛГАР ЧЕХ ИНВЕСТ ХОЛДИНГ АД</v>
      </c>
      <c r="B794" s="624" t="str">
        <f t="shared" si="49"/>
        <v>120054800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БУЛГАР ЧЕХ ИНВЕСТ ХОЛДИНГ АД</v>
      </c>
      <c r="B795" s="624" t="str">
        <f t="shared" si="49"/>
        <v>120054800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БУЛГАР ЧЕХ ИНВЕСТ ХОЛДИНГ АД</v>
      </c>
      <c r="B796" s="624" t="str">
        <f t="shared" si="49"/>
        <v>120054800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БУЛГАР ЧЕХ ИНВЕСТ ХОЛДИНГ АД</v>
      </c>
      <c r="B797" s="624" t="str">
        <f t="shared" si="49"/>
        <v>120054800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БУЛГАР ЧЕХ ИНВЕСТ ХОЛДИНГ АД</v>
      </c>
      <c r="B798" s="624" t="str">
        <f t="shared" si="49"/>
        <v>120054800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БУЛГАР ЧЕХ ИНВЕСТ ХОЛДИНГ АД</v>
      </c>
      <c r="B799" s="624" t="str">
        <f t="shared" si="49"/>
        <v>120054800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БУЛГАР ЧЕХ ИНВЕСТ ХОЛДИНГ АД</v>
      </c>
      <c r="B800" s="624" t="str">
        <f t="shared" si="49"/>
        <v>120054800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БУЛГАР ЧЕХ ИНВЕСТ ХОЛДИНГ АД</v>
      </c>
      <c r="B801" s="624" t="str">
        <f t="shared" si="49"/>
        <v>120054800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БУЛГАР ЧЕХ ИНВЕСТ ХОЛДИНГ АД</v>
      </c>
      <c r="B802" s="624" t="str">
        <f t="shared" si="49"/>
        <v>120054800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БУЛГАР ЧЕХ ИНВЕСТ ХОЛДИНГ АД</v>
      </c>
      <c r="B803" s="624" t="str">
        <f t="shared" si="49"/>
        <v>120054800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БУЛГАР ЧЕХ ИНВЕСТ ХОЛДИНГ АД</v>
      </c>
      <c r="B804" s="624" t="str">
        <f t="shared" si="49"/>
        <v>120054800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БУЛГАР ЧЕХ ИНВЕСТ ХОЛДИНГ АД</v>
      </c>
      <c r="B805" s="624" t="str">
        <f t="shared" si="49"/>
        <v>120054800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БУЛГАР ЧЕХ ИНВЕСТ ХОЛДИНГ АД</v>
      </c>
      <c r="B806" s="624" t="str">
        <f t="shared" si="49"/>
        <v>120054800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БУЛГАР ЧЕХ ИНВЕСТ ХОЛДИНГ АД</v>
      </c>
      <c r="B807" s="624" t="str">
        <f t="shared" si="49"/>
        <v>120054800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БУЛГАР ЧЕХ ИНВЕСТ ХОЛДИНГ АД</v>
      </c>
      <c r="B808" s="624" t="str">
        <f t="shared" si="49"/>
        <v>120054800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БУЛГАР ЧЕХ ИНВЕСТ ХОЛДИНГ АД</v>
      </c>
      <c r="B809" s="624" t="str">
        <f t="shared" si="49"/>
        <v>120054800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БУЛГАР ЧЕХ ИНВЕСТ ХОЛДИНГ АД</v>
      </c>
      <c r="B810" s="624" t="str">
        <f t="shared" si="49"/>
        <v>120054800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БУЛГАР ЧЕХ ИНВЕСТ ХОЛДИНГ АД</v>
      </c>
      <c r="B811" s="624" t="str">
        <f t="shared" si="49"/>
        <v>120054800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БУЛГАР ЧЕХ ИНВЕСТ ХОЛДИНГ АД</v>
      </c>
      <c r="B812" s="624" t="str">
        <f t="shared" si="49"/>
        <v>120054800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БУЛГАР ЧЕХ ИНВЕСТ ХОЛДИНГ АД</v>
      </c>
      <c r="B813" s="624" t="str">
        <f t="shared" si="49"/>
        <v>120054800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БУЛГАР ЧЕХ ИНВЕСТ ХОЛДИНГ АД</v>
      </c>
      <c r="B814" s="624" t="str">
        <f t="shared" si="49"/>
        <v>120054800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БУЛГАР ЧЕХ ИНВЕСТ ХОЛДИНГ АД</v>
      </c>
      <c r="B815" s="624" t="str">
        <f t="shared" si="49"/>
        <v>120054800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БУЛГАР ЧЕХ ИНВЕСТ ХОЛДИНГ АД</v>
      </c>
      <c r="B816" s="624" t="str">
        <f t="shared" si="49"/>
        <v>120054800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БУЛГАР ЧЕХ ИНВЕСТ ХОЛДИНГ АД</v>
      </c>
      <c r="B817" s="624" t="str">
        <f t="shared" si="49"/>
        <v>120054800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БУЛГАР ЧЕХ ИНВЕСТ ХОЛДИНГ АД</v>
      </c>
      <c r="B818" s="624" t="str">
        <f t="shared" si="49"/>
        <v>120054800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БУЛГАР ЧЕХ ИНВЕСТ ХОЛДИНГ АД</v>
      </c>
      <c r="B819" s="624" t="str">
        <f t="shared" si="49"/>
        <v>120054800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БУЛГАР ЧЕХ ИНВЕСТ ХОЛДИНГ АД</v>
      </c>
      <c r="B820" s="624" t="str">
        <f t="shared" si="49"/>
        <v>120054800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БУЛГАР ЧЕХ ИНВЕСТ ХОЛДИНГ АД</v>
      </c>
      <c r="B821" s="624" t="str">
        <f t="shared" si="49"/>
        <v>120054800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БУЛГАР ЧЕХ ИНВЕСТ ХОЛДИНГ АД</v>
      </c>
      <c r="B822" s="624" t="str">
        <f t="shared" si="49"/>
        <v>120054800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БУЛГАР ЧЕХ ИНВЕСТ ХОЛДИНГ АД</v>
      </c>
      <c r="B823" s="624" t="str">
        <f t="shared" si="49"/>
        <v>120054800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БУЛГАР ЧЕХ ИНВЕСТ ХОЛДИНГ АД</v>
      </c>
      <c r="B824" s="624" t="str">
        <f t="shared" si="49"/>
        <v>120054800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БУЛГАР ЧЕХ ИНВЕСТ ХОЛДИНГ АД</v>
      </c>
      <c r="B825" s="624" t="str">
        <f t="shared" si="49"/>
        <v>120054800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БУЛГАР ЧЕХ ИНВЕСТ ХОЛДИНГ АД</v>
      </c>
      <c r="B826" s="624" t="str">
        <f t="shared" si="49"/>
        <v>120054800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БУЛГАР ЧЕХ ИНВЕСТ ХОЛДИНГ АД</v>
      </c>
      <c r="B827" s="624" t="str">
        <f t="shared" si="49"/>
        <v>120054800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БУЛГАР ЧЕХ ИНВЕСТ ХОЛДИНГ АД</v>
      </c>
      <c r="B828" s="624" t="str">
        <f t="shared" si="49"/>
        <v>120054800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БУЛГАР ЧЕХ ИНВЕСТ ХОЛДИНГ АД</v>
      </c>
      <c r="B829" s="624" t="str">
        <f t="shared" si="49"/>
        <v>120054800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БУЛГАР ЧЕХ ИНВЕСТ ХОЛДИНГ АД</v>
      </c>
      <c r="B830" s="624" t="str">
        <f t="shared" si="49"/>
        <v>120054800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БУЛГАР ЧЕХ ИНВЕСТ ХОЛДИНГ АД</v>
      </c>
      <c r="B831" s="624" t="str">
        <f t="shared" si="49"/>
        <v>120054800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БУЛГАР ЧЕХ ИНВЕСТ ХОЛДИНГ АД</v>
      </c>
      <c r="B832" s="624" t="str">
        <f t="shared" si="49"/>
        <v>120054800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БУЛГАР ЧЕХ ИНВЕСТ ХОЛДИНГ АД</v>
      </c>
      <c r="B833" s="624" t="str">
        <f t="shared" si="49"/>
        <v>120054800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БУЛГАР ЧЕХ ИНВЕСТ ХОЛДИНГ АД</v>
      </c>
      <c r="B834" s="624" t="str">
        <f t="shared" si="49"/>
        <v>120054800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БУЛГАР ЧЕХ ИНВЕСТ ХОЛДИНГ АД</v>
      </c>
      <c r="B835" s="624" t="str">
        <f t="shared" si="49"/>
        <v>120054800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БУЛГАР ЧЕХ ИНВЕСТ ХОЛДИНГ АД</v>
      </c>
      <c r="B836" s="624" t="str">
        <f t="shared" si="49"/>
        <v>120054800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БУЛГАР ЧЕХ ИНВЕСТ ХОЛДИНГ АД</v>
      </c>
      <c r="B837" s="624" t="str">
        <f t="shared" si="49"/>
        <v>120054800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БУЛГАР ЧЕХ ИНВЕСТ ХОЛДИНГ АД</v>
      </c>
      <c r="B838" s="624" t="str">
        <f t="shared" si="49"/>
        <v>120054800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БУЛГАР ЧЕХ ИНВЕСТ ХОЛДИНГ АД</v>
      </c>
      <c r="B839" s="624" t="str">
        <f t="shared" si="49"/>
        <v>120054800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БУЛГАР ЧЕХ ИНВЕСТ ХОЛДИНГ АД</v>
      </c>
      <c r="B840" s="624" t="str">
        <f t="shared" si="49"/>
        <v>120054800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БУЛГАР ЧЕХ ИНВЕСТ ХОЛДИНГ АД</v>
      </c>
      <c r="B841" s="624" t="str">
        <f t="shared" si="49"/>
        <v>120054800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БУЛГАР ЧЕХ ИНВЕСТ ХОЛДИНГ АД</v>
      </c>
      <c r="B842" s="624" t="str">
        <f t="shared" si="49"/>
        <v>120054800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БУЛГАР ЧЕХ ИНВЕСТ ХОЛДИНГ АД</v>
      </c>
      <c r="B843" s="624" t="str">
        <f t="shared" si="49"/>
        <v>120054800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БУЛГАР ЧЕХ ИНВЕСТ ХОЛДИНГ АД</v>
      </c>
      <c r="B844" s="624" t="str">
        <f t="shared" si="49"/>
        <v>120054800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БУЛГАР ЧЕХ ИНВЕСТ ХОЛДИНГ АД</v>
      </c>
      <c r="B845" s="624" t="str">
        <f t="shared" ref="B845:B910" si="52">pdeBulstat</f>
        <v>120054800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БУЛГАР ЧЕХ ИНВЕСТ ХОЛДИНГ АД</v>
      </c>
      <c r="B846" s="624" t="str">
        <f t="shared" si="52"/>
        <v>120054800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БУЛГАР ЧЕХ ИНВЕСТ ХОЛДИНГ АД</v>
      </c>
      <c r="B847" s="624" t="str">
        <f t="shared" si="52"/>
        <v>120054800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БУЛГАР ЧЕХ ИНВЕСТ ХОЛДИНГ АД</v>
      </c>
      <c r="B848" s="624" t="str">
        <f t="shared" si="52"/>
        <v>120054800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БУЛГАР ЧЕХ ИНВЕСТ ХОЛДИНГ АД</v>
      </c>
      <c r="B849" s="624" t="str">
        <f t="shared" si="52"/>
        <v>120054800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БУЛГАР ЧЕХ ИНВЕСТ ХОЛДИНГ АД</v>
      </c>
      <c r="B850" s="624" t="str">
        <f t="shared" si="52"/>
        <v>120054800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БУЛГАР ЧЕХ ИНВЕСТ ХОЛДИНГ АД</v>
      </c>
      <c r="B851" s="624" t="str">
        <f t="shared" si="52"/>
        <v>120054800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БУЛГАР ЧЕХ ИНВЕСТ ХОЛДИНГ АД</v>
      </c>
      <c r="B852" s="624" t="str">
        <f t="shared" si="52"/>
        <v>120054800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БУЛГАР ЧЕХ ИНВЕСТ ХОЛДИНГ АД</v>
      </c>
      <c r="B853" s="624" t="str">
        <f t="shared" si="52"/>
        <v>120054800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БУЛГАР ЧЕХ ИНВЕСТ ХОЛДИНГ АД</v>
      </c>
      <c r="B854" s="624" t="str">
        <f t="shared" si="52"/>
        <v>120054800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БУЛГАР ЧЕХ ИНВЕСТ ХОЛДИНГ АД</v>
      </c>
      <c r="B855" s="624" t="str">
        <f t="shared" si="52"/>
        <v>120054800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БУЛГАР ЧЕХ ИНВЕСТ ХОЛДИНГ АД</v>
      </c>
      <c r="B856" s="624" t="str">
        <f t="shared" si="52"/>
        <v>120054800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БУЛГАР ЧЕХ ИНВЕСТ ХОЛДИНГ АД</v>
      </c>
      <c r="B857" s="624" t="str">
        <f t="shared" si="52"/>
        <v>120054800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БУЛГАР ЧЕХ ИНВЕСТ ХОЛДИНГ АД</v>
      </c>
      <c r="B858" s="624" t="str">
        <f t="shared" si="52"/>
        <v>120054800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БУЛГАР ЧЕХ ИНВЕСТ ХОЛДИНГ АД</v>
      </c>
      <c r="B859" s="624" t="str">
        <f t="shared" si="52"/>
        <v>120054800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БУЛГАР ЧЕХ ИНВЕСТ ХОЛДИНГ АД</v>
      </c>
      <c r="B860" s="624" t="str">
        <f t="shared" si="52"/>
        <v>120054800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БУЛГАР ЧЕХ ИНВЕСТ ХОЛДИНГ АД</v>
      </c>
      <c r="B861" s="624" t="str">
        <f t="shared" si="52"/>
        <v>120054800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БУЛГАР ЧЕХ ИНВЕСТ ХОЛДИНГ АД</v>
      </c>
      <c r="B862" s="624" t="str">
        <f t="shared" si="52"/>
        <v>120054800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БУЛГАР ЧЕХ ИНВЕСТ ХОЛДИНГ АД</v>
      </c>
      <c r="B863" s="624" t="str">
        <f t="shared" si="52"/>
        <v>120054800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БУЛГАР ЧЕХ ИНВЕСТ ХОЛДИНГ АД</v>
      </c>
      <c r="B864" s="624" t="str">
        <f t="shared" si="52"/>
        <v>120054800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БУЛГАР ЧЕХ ИНВЕСТ ХОЛДИНГ АД</v>
      </c>
      <c r="B865" s="624" t="str">
        <f t="shared" si="52"/>
        <v>120054800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32</v>
      </c>
    </row>
    <row r="866" spans="1:8">
      <c r="A866" s="624" t="str">
        <f t="shared" si="51"/>
        <v>БУЛГАР ЧЕХ ИНВЕСТ ХОЛДИНГ АД</v>
      </c>
      <c r="B866" s="624" t="str">
        <f t="shared" si="52"/>
        <v>120054800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32</v>
      </c>
    </row>
    <row r="867" spans="1:8">
      <c r="A867" s="624" t="str">
        <f t="shared" si="51"/>
        <v>БУЛГАР ЧЕХ ИНВЕСТ ХОЛДИНГ АД</v>
      </c>
      <c r="B867" s="624" t="str">
        <f t="shared" si="52"/>
        <v>120054800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БУЛГАР ЧЕХ ИНВЕСТ ХОЛДИНГ АД</v>
      </c>
      <c r="B868" s="624" t="str">
        <f t="shared" si="52"/>
        <v>120054800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БУЛГАР ЧЕХ ИНВЕСТ ХОЛДИНГ АД</v>
      </c>
      <c r="B869" s="624" t="str">
        <f t="shared" si="52"/>
        <v>120054800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БУЛГАР ЧЕХ ИНВЕСТ ХОЛДИНГ АД</v>
      </c>
      <c r="B870" s="624" t="str">
        <f t="shared" si="52"/>
        <v>120054800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БУЛГАР ЧЕХ ИНВЕСТ ХОЛДИНГ АД</v>
      </c>
      <c r="B871" s="624" t="str">
        <f t="shared" si="52"/>
        <v>120054800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БУЛГАР ЧЕХ ИНВЕСТ ХОЛДИНГ АД</v>
      </c>
      <c r="B872" s="624" t="str">
        <f t="shared" si="52"/>
        <v>120054800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БУЛГАР ЧЕХ ИНВЕСТ ХОЛДИНГ АД</v>
      </c>
      <c r="B873" s="624" t="str">
        <f t="shared" si="52"/>
        <v>120054800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БУЛГАР ЧЕХ ИНВЕСТ ХОЛДИНГ АД</v>
      </c>
      <c r="B874" s="624" t="str">
        <f t="shared" si="52"/>
        <v>120054800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БУЛГАР ЧЕХ ИНВЕСТ ХОЛДИНГ АД</v>
      </c>
      <c r="B875" s="624" t="str">
        <f t="shared" si="52"/>
        <v>120054800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БУЛГАР ЧЕХ ИНВЕСТ ХОЛДИНГ АД</v>
      </c>
      <c r="B876" s="624" t="str">
        <f t="shared" si="52"/>
        <v>120054800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БУЛГАР ЧЕХ ИНВЕСТ ХОЛДИНГ АД</v>
      </c>
      <c r="B877" s="624" t="str">
        <f t="shared" si="52"/>
        <v>120054800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БУЛГАР ЧЕХ ИНВЕСТ ХОЛДИНГ АД</v>
      </c>
      <c r="B878" s="624" t="str">
        <f t="shared" si="52"/>
        <v>120054800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БУЛГАР ЧЕХ ИНВЕСТ ХОЛДИНГ АД</v>
      </c>
      <c r="B879" s="624" t="str">
        <f t="shared" si="52"/>
        <v>120054800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БУЛГАР ЧЕХ ИНВЕСТ ХОЛДИНГ АД</v>
      </c>
      <c r="B880" s="624" t="str">
        <f t="shared" si="52"/>
        <v>120054800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32</v>
      </c>
    </row>
    <row r="881" spans="1:8">
      <c r="A881" s="624" t="str">
        <f t="shared" si="51"/>
        <v>БУЛГАР ЧЕХ ИНВЕСТ ХОЛДИНГ АД</v>
      </c>
      <c r="B881" s="624" t="str">
        <f t="shared" si="52"/>
        <v>120054800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БУЛГАР ЧЕХ ИНВЕСТ ХОЛДИНГ АД</v>
      </c>
      <c r="B882" s="624" t="str">
        <f t="shared" si="52"/>
        <v>120054800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БУЛГАР ЧЕХ ИНВЕСТ ХОЛДИНГ АД</v>
      </c>
      <c r="B883" s="624" t="str">
        <f t="shared" si="52"/>
        <v>120054800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БУЛГАР ЧЕХ ИНВЕСТ ХОЛДИНГ АД</v>
      </c>
      <c r="B884" s="624" t="str">
        <f t="shared" si="52"/>
        <v>120054800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БУЛГАР ЧЕХ ИНВЕСТ ХОЛДИНГ АД</v>
      </c>
      <c r="B885" s="624" t="str">
        <f t="shared" si="52"/>
        <v>120054800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БУЛГАР ЧЕХ ИНВЕСТ ХОЛДИНГ АД</v>
      </c>
      <c r="B886" s="624" t="str">
        <f t="shared" si="52"/>
        <v>120054800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БУЛГАР ЧЕХ ИНВЕСТ ХОЛДИНГ АД</v>
      </c>
      <c r="B887" s="624" t="str">
        <f t="shared" si="52"/>
        <v>120054800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БУЛГАР ЧЕХ ИНВЕСТ ХОЛДИНГ АД</v>
      </c>
      <c r="B888" s="624" t="str">
        <f t="shared" si="52"/>
        <v>120054800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БУЛГАР ЧЕХ ИНВЕСТ ХОЛДИНГ АД</v>
      </c>
      <c r="B889" s="624" t="str">
        <f t="shared" si="52"/>
        <v>120054800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БУЛГАР ЧЕХ ИНВЕСТ ХОЛДИНГ АД</v>
      </c>
      <c r="B890" s="624" t="str">
        <f t="shared" si="52"/>
        <v>120054800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434</v>
      </c>
    </row>
    <row r="891" spans="1:8">
      <c r="A891" s="624" t="str">
        <f t="shared" si="51"/>
        <v>БУЛГАР ЧЕХ ИНВЕСТ ХОЛДИНГ АД</v>
      </c>
      <c r="B891" s="624" t="str">
        <f t="shared" si="52"/>
        <v>120054800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БУЛГАР ЧЕХ ИНВЕСТ ХОЛДИНГ АД</v>
      </c>
      <c r="B892" s="624" t="str">
        <f t="shared" si="52"/>
        <v>120054800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БУЛГАР ЧЕХ ИНВЕСТ ХОЛДИНГ АД</v>
      </c>
      <c r="B893" s="624" t="str">
        <f t="shared" si="52"/>
        <v>120054800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БУЛГАР ЧЕХ ИНВЕСТ ХОЛДИНГ АД</v>
      </c>
      <c r="B894" s="624" t="str">
        <f t="shared" si="52"/>
        <v>120054800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БУЛГАР ЧЕХ ИНВЕСТ ХОЛДИНГ АД</v>
      </c>
      <c r="B895" s="624" t="str">
        <f t="shared" si="52"/>
        <v>120054800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796</v>
      </c>
    </row>
    <row r="896" spans="1:8">
      <c r="A896" s="624" t="str">
        <f t="shared" si="51"/>
        <v>БУЛГАР ЧЕХ ИНВЕСТ ХОЛДИНГ АД</v>
      </c>
      <c r="B896" s="624" t="str">
        <f t="shared" si="52"/>
        <v>120054800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796</v>
      </c>
    </row>
    <row r="897" spans="1:8">
      <c r="A897" s="624" t="str">
        <f t="shared" si="51"/>
        <v>БУЛГАР ЧЕХ ИНВЕСТ ХОЛДИНГ АД</v>
      </c>
      <c r="B897" s="624" t="str">
        <f t="shared" si="52"/>
        <v>120054800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4179</v>
      </c>
    </row>
    <row r="898" spans="1:8">
      <c r="A898" s="624" t="str">
        <f t="shared" si="51"/>
        <v>БУЛГАР ЧЕХ ИНВЕСТ ХОЛДИНГ АД</v>
      </c>
      <c r="B898" s="624" t="str">
        <f t="shared" si="52"/>
        <v>120054800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4171</v>
      </c>
    </row>
    <row r="899" spans="1:8">
      <c r="A899" s="624" t="str">
        <f t="shared" si="51"/>
        <v>БУЛГАР ЧЕХ ИНВЕСТ ХОЛДИНГ АД</v>
      </c>
      <c r="B899" s="624" t="str">
        <f t="shared" si="52"/>
        <v>120054800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БУЛГАР ЧЕХ ИНВЕСТ ХОЛДИНГ АД</v>
      </c>
      <c r="B900" s="624" t="str">
        <f t="shared" si="52"/>
        <v>120054800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БУЛГАР ЧЕХ ИНВЕСТ ХОЛДИНГ АД</v>
      </c>
      <c r="B901" s="624" t="str">
        <f t="shared" si="52"/>
        <v>120054800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8</v>
      </c>
    </row>
    <row r="902" spans="1:8">
      <c r="A902" s="624" t="str">
        <f t="shared" si="51"/>
        <v>БУЛГАР ЧЕХ ИНВЕСТ ХОЛДИНГ АД</v>
      </c>
      <c r="B902" s="624" t="str">
        <f t="shared" si="52"/>
        <v>120054800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БУЛГАР ЧЕХ ИНВЕСТ ХОЛДИНГ АД</v>
      </c>
      <c r="B903" s="624" t="str">
        <f t="shared" si="52"/>
        <v>120054800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БУЛГАР ЧЕХ ИНВЕСТ ХОЛДИНГ АД</v>
      </c>
      <c r="B904" s="624" t="str">
        <f t="shared" si="52"/>
        <v>120054800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БУЛГАР ЧЕХ ИНВЕСТ ХОЛДИНГ АД</v>
      </c>
      <c r="B905" s="624" t="str">
        <f t="shared" si="52"/>
        <v>120054800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БУЛГАР ЧЕХ ИНВЕСТ ХОЛДИНГ АД</v>
      </c>
      <c r="B906" s="624" t="str">
        <f t="shared" si="52"/>
        <v>120054800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БУЛГАР ЧЕХ ИНВЕСТ ХОЛДИНГ АД</v>
      </c>
      <c r="B907" s="624" t="str">
        <f t="shared" si="52"/>
        <v>120054800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БУЛГАР ЧЕХ ИНВЕСТ ХОЛДИНГ АД</v>
      </c>
      <c r="B908" s="624" t="str">
        <f t="shared" si="52"/>
        <v>120054800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4179</v>
      </c>
    </row>
    <row r="909" spans="1:8">
      <c r="A909" s="624" t="str">
        <f t="shared" si="51"/>
        <v>БУЛГАР ЧЕХ ИНВЕСТ ХОЛДИНГ АД</v>
      </c>
      <c r="B909" s="624" t="str">
        <f t="shared" si="52"/>
        <v>120054800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БУЛГАР ЧЕХ ИНВЕСТ ХОЛДИНГ АД</v>
      </c>
      <c r="B910" s="624" t="str">
        <f t="shared" si="52"/>
        <v>120054800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5409</v>
      </c>
    </row>
    <row r="911" spans="1:8" s="441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БУЛГАР ЧЕХ ИНВЕСТ ХОЛДИНГ АД</v>
      </c>
      <c r="B912" s="624" t="str">
        <f t="shared" ref="B912:B975" si="55">pdeBulstat</f>
        <v>120054800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БУЛГАР ЧЕХ ИНВЕСТ ХОЛДИНГ АД</v>
      </c>
      <c r="B913" s="624" t="str">
        <f t="shared" si="55"/>
        <v>120054800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БУЛГАР ЧЕХ ИНВЕСТ ХОЛДИНГ АД</v>
      </c>
      <c r="B914" s="624" t="str">
        <f t="shared" si="55"/>
        <v>120054800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БУЛГАР ЧЕХ ИНВЕСТ ХОЛДИНГ АД</v>
      </c>
      <c r="B915" s="624" t="str">
        <f t="shared" si="55"/>
        <v>120054800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БУЛГАР ЧЕХ ИНВЕСТ ХОЛДИНГ АД</v>
      </c>
      <c r="B916" s="624" t="str">
        <f t="shared" si="55"/>
        <v>120054800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БУЛГАР ЧЕХ ИНВЕСТ ХОЛДИНГ АД</v>
      </c>
      <c r="B917" s="624" t="str">
        <f t="shared" si="55"/>
        <v>120054800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БУЛГАР ЧЕХ ИНВЕСТ ХОЛДИНГ АД</v>
      </c>
      <c r="B918" s="624" t="str">
        <f t="shared" si="55"/>
        <v>120054800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БУЛГАР ЧЕХ ИНВЕСТ ХОЛДИНГ АД</v>
      </c>
      <c r="B919" s="624" t="str">
        <f t="shared" si="55"/>
        <v>120054800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БУЛГАР ЧЕХ ИНВЕСТ ХОЛДИНГ АД</v>
      </c>
      <c r="B920" s="624" t="str">
        <f t="shared" si="55"/>
        <v>120054800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БУЛГАР ЧЕХ ИНВЕСТ ХОЛДИНГ АД</v>
      </c>
      <c r="B921" s="624" t="str">
        <f t="shared" si="55"/>
        <v>120054800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БУЛГАР ЧЕХ ИНВЕСТ ХОЛДИНГ АД</v>
      </c>
      <c r="B922" s="624" t="str">
        <f t="shared" si="55"/>
        <v>120054800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БУЛГАР ЧЕХ ИНВЕСТ ХОЛДИНГ АД</v>
      </c>
      <c r="B923" s="624" t="str">
        <f t="shared" si="55"/>
        <v>120054800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230</v>
      </c>
    </row>
    <row r="924" spans="1:8">
      <c r="A924" s="624" t="str">
        <f t="shared" si="54"/>
        <v>БУЛГАР ЧЕХ ИНВЕСТ ХОЛДИНГ АД</v>
      </c>
      <c r="B924" s="624" t="str">
        <f t="shared" si="55"/>
        <v>120054800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БУЛГАР ЧЕХ ИНВЕСТ ХОЛДИНГ АД</v>
      </c>
      <c r="B925" s="624" t="str">
        <f t="shared" si="55"/>
        <v>120054800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БУЛГАР ЧЕХ ИНВЕСТ ХОЛДИНГ АД</v>
      </c>
      <c r="B926" s="624" t="str">
        <f t="shared" si="55"/>
        <v>120054800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230</v>
      </c>
    </row>
    <row r="927" spans="1:8">
      <c r="A927" s="624" t="str">
        <f t="shared" si="54"/>
        <v>БУЛГАР ЧЕХ ИНВЕСТ ХОЛДИНГ АД</v>
      </c>
      <c r="B927" s="624" t="str">
        <f t="shared" si="55"/>
        <v>120054800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0</v>
      </c>
    </row>
    <row r="928" spans="1:8">
      <c r="A928" s="624" t="str">
        <f t="shared" si="54"/>
        <v>БУЛГАР ЧЕХ ИНВЕСТ ХОЛДИНГ АД</v>
      </c>
      <c r="B928" s="624" t="str">
        <f t="shared" si="55"/>
        <v>120054800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1332</v>
      </c>
    </row>
    <row r="929" spans="1:8">
      <c r="A929" s="624" t="str">
        <f t="shared" si="54"/>
        <v>БУЛГАР ЧЕХ ИНВЕСТ ХОЛДИНГ АД</v>
      </c>
      <c r="B929" s="624" t="str">
        <f t="shared" si="55"/>
        <v>120054800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7272</v>
      </c>
    </row>
    <row r="930" spans="1:8">
      <c r="A930" s="624" t="str">
        <f t="shared" si="54"/>
        <v>БУЛГАР ЧЕХ ИНВЕСТ ХОЛДИНГ АД</v>
      </c>
      <c r="B930" s="624" t="str">
        <f t="shared" si="55"/>
        <v>120054800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БУЛГАР ЧЕХ ИНВЕСТ ХОЛДИНГ АД</v>
      </c>
      <c r="B931" s="624" t="str">
        <f t="shared" si="55"/>
        <v>120054800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БУЛГАР ЧЕХ ИНВЕСТ ХОЛДИНГ АД</v>
      </c>
      <c r="B932" s="624" t="str">
        <f t="shared" si="55"/>
        <v>120054800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БУЛГАР ЧЕХ ИНВЕСТ ХОЛДИНГ АД</v>
      </c>
      <c r="B933" s="624" t="str">
        <f t="shared" si="55"/>
        <v>120054800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БУЛГАР ЧЕХ ИНВЕСТ ХОЛДИНГ АД</v>
      </c>
      <c r="B934" s="624" t="str">
        <f t="shared" si="55"/>
        <v>120054800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БУЛГАР ЧЕХ ИНВЕСТ ХОЛДИНГ АД</v>
      </c>
      <c r="B935" s="624" t="str">
        <f t="shared" si="55"/>
        <v>120054800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БУЛГАР ЧЕХ ИНВЕСТ ХОЛДИНГ АД</v>
      </c>
      <c r="B936" s="624" t="str">
        <f t="shared" si="55"/>
        <v>120054800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БУЛГАР ЧЕХ ИНВЕСТ ХОЛДИНГ АД</v>
      </c>
      <c r="B937" s="624" t="str">
        <f t="shared" si="55"/>
        <v>120054800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112</v>
      </c>
    </row>
    <row r="938" spans="1:8">
      <c r="A938" s="624" t="str">
        <f t="shared" si="54"/>
        <v>БУЛГАР ЧЕХ ИНВЕСТ ХОЛДИНГ АД</v>
      </c>
      <c r="B938" s="624" t="str">
        <f t="shared" si="55"/>
        <v>120054800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БУЛГАР ЧЕХ ИНВЕСТ ХОЛДИНГ АД</v>
      </c>
      <c r="B939" s="624" t="str">
        <f t="shared" si="55"/>
        <v>120054800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БУЛГАР ЧЕХ ИНВЕСТ ХОЛДИНГ АД</v>
      </c>
      <c r="B940" s="624" t="str">
        <f t="shared" si="55"/>
        <v>120054800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БУЛГАР ЧЕХ ИНВЕСТ ХОЛДИНГ АД</v>
      </c>
      <c r="B941" s="624" t="str">
        <f t="shared" si="55"/>
        <v>120054800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112</v>
      </c>
    </row>
    <row r="942" spans="1:8">
      <c r="A942" s="624" t="str">
        <f t="shared" si="54"/>
        <v>БУЛГАР ЧЕХ ИНВЕСТ ХОЛДИНГ АД</v>
      </c>
      <c r="B942" s="624" t="str">
        <f t="shared" si="55"/>
        <v>120054800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8946</v>
      </c>
    </row>
    <row r="943" spans="1:8">
      <c r="A943" s="624" t="str">
        <f t="shared" si="54"/>
        <v>БУЛГАР ЧЕХ ИНВЕСТ ХОЛДИНГ АД</v>
      </c>
      <c r="B943" s="624" t="str">
        <f t="shared" si="55"/>
        <v>120054800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8946</v>
      </c>
    </row>
    <row r="944" spans="1:8">
      <c r="A944" s="624" t="str">
        <f t="shared" si="54"/>
        <v>БУЛГАР ЧЕХ ИНВЕСТ ХОЛДИНГ АД</v>
      </c>
      <c r="B944" s="624" t="str">
        <f t="shared" si="55"/>
        <v>120054800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БУЛГАР ЧЕХ ИНВЕСТ ХОЛДИНГ АД</v>
      </c>
      <c r="B945" s="624" t="str">
        <f t="shared" si="55"/>
        <v>120054800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БУЛГАР ЧЕХ ИНВЕСТ ХОЛДИНГ АД</v>
      </c>
      <c r="B946" s="624" t="str">
        <f t="shared" si="55"/>
        <v>120054800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БУЛГАР ЧЕХ ИНВЕСТ ХОЛДИНГ АД</v>
      </c>
      <c r="B947" s="624" t="str">
        <f t="shared" si="55"/>
        <v>120054800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БУЛГАР ЧЕХ ИНВЕСТ ХОЛДИНГ АД</v>
      </c>
      <c r="B948" s="624" t="str">
        <f t="shared" si="55"/>
        <v>120054800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БУЛГАР ЧЕХ ИНВЕСТ ХОЛДИНГ АД</v>
      </c>
      <c r="B949" s="624" t="str">
        <f t="shared" si="55"/>
        <v>120054800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БУЛГАР ЧЕХ ИНВЕСТ ХОЛДИНГ АД</v>
      </c>
      <c r="B950" s="624" t="str">
        <f t="shared" si="55"/>
        <v>120054800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БУЛГАР ЧЕХ ИНВЕСТ ХОЛДИНГ АД</v>
      </c>
      <c r="B951" s="624" t="str">
        <f t="shared" si="55"/>
        <v>120054800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БУЛГАР ЧЕХ ИНВЕСТ ХОЛДИНГ АД</v>
      </c>
      <c r="B952" s="624" t="str">
        <f t="shared" si="55"/>
        <v>120054800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БУЛГАР ЧЕХ ИНВЕСТ ХОЛДИНГ АД</v>
      </c>
      <c r="B953" s="624" t="str">
        <f t="shared" si="55"/>
        <v>120054800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БУЛГАР ЧЕХ ИНВЕСТ ХОЛДИНГ АД</v>
      </c>
      <c r="B954" s="624" t="str">
        <f t="shared" si="55"/>
        <v>120054800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БУЛГАР ЧЕХ ИНВЕСТ ХОЛДИНГ АД</v>
      </c>
      <c r="B955" s="624" t="str">
        <f t="shared" si="55"/>
        <v>120054800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БУЛГАР ЧЕХ ИНВЕСТ ХОЛДИНГ АД</v>
      </c>
      <c r="B956" s="624" t="str">
        <f t="shared" si="55"/>
        <v>120054800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БУЛГАР ЧЕХ ИНВЕСТ ХОЛДИНГ АД</v>
      </c>
      <c r="B957" s="624" t="str">
        <f t="shared" si="55"/>
        <v>120054800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БУЛГАР ЧЕХ ИНВЕСТ ХОЛДИНГ АД</v>
      </c>
      <c r="B958" s="624" t="str">
        <f t="shared" si="55"/>
        <v>120054800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БУЛГАР ЧЕХ ИНВЕСТ ХОЛДИНГ АД</v>
      </c>
      <c r="B959" s="624" t="str">
        <f t="shared" si="55"/>
        <v>120054800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0</v>
      </c>
    </row>
    <row r="960" spans="1:8">
      <c r="A960" s="624" t="str">
        <f t="shared" si="54"/>
        <v>БУЛГАР ЧЕХ ИНВЕСТ ХОЛДИНГ АД</v>
      </c>
      <c r="B960" s="624" t="str">
        <f t="shared" si="55"/>
        <v>120054800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БУЛГАР ЧЕХ ИНВЕСТ ХОЛДИНГ АД</v>
      </c>
      <c r="B961" s="624" t="str">
        <f t="shared" si="55"/>
        <v>120054800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БУЛГАР ЧЕХ ИНВЕСТ ХОЛДИНГ АД</v>
      </c>
      <c r="B962" s="624" t="str">
        <f t="shared" si="55"/>
        <v>120054800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БУЛГАР ЧЕХ ИНВЕСТ ХОЛДИНГ АД</v>
      </c>
      <c r="B963" s="624" t="str">
        <f t="shared" si="55"/>
        <v>120054800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БУЛГАР ЧЕХ ИНВЕСТ ХОЛДИНГ АД</v>
      </c>
      <c r="B964" s="624" t="str">
        <f t="shared" si="55"/>
        <v>120054800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БУЛГАР ЧЕХ ИНВЕСТ ХОЛДИНГ АД</v>
      </c>
      <c r="B965" s="624" t="str">
        <f t="shared" si="55"/>
        <v>120054800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БУЛГАР ЧЕХ ИНВЕСТ ХОЛДИНГ АД</v>
      </c>
      <c r="B966" s="624" t="str">
        <f t="shared" si="55"/>
        <v>120054800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БУЛГАР ЧЕХ ИНВЕСТ ХОЛДИНГ АД</v>
      </c>
      <c r="B967" s="624" t="str">
        <f t="shared" si="55"/>
        <v>120054800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БУЛГАР ЧЕХ ИНВЕСТ ХОЛДИНГ АД</v>
      </c>
      <c r="B968" s="624" t="str">
        <f t="shared" si="55"/>
        <v>120054800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БУЛГАР ЧЕХ ИНВЕСТ ХОЛДИНГ АД</v>
      </c>
      <c r="B969" s="624" t="str">
        <f t="shared" si="55"/>
        <v>120054800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БУЛГАР ЧЕХ ИНВЕСТ ХОЛДИНГ АД</v>
      </c>
      <c r="B970" s="624" t="str">
        <f t="shared" si="55"/>
        <v>120054800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БУЛГАР ЧЕХ ИНВЕСТ ХОЛДИНГ АД</v>
      </c>
      <c r="B971" s="624" t="str">
        <f t="shared" si="55"/>
        <v>120054800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БУЛГАР ЧЕХ ИНВЕСТ ХОЛДИНГ АД</v>
      </c>
      <c r="B972" s="624" t="str">
        <f t="shared" si="55"/>
        <v>120054800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БУЛГАР ЧЕХ ИНВЕСТ ХОЛДИНГ АД</v>
      </c>
      <c r="B973" s="624" t="str">
        <f t="shared" si="55"/>
        <v>120054800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БУЛГАР ЧЕХ ИНВЕСТ ХОЛДИНГ АД</v>
      </c>
      <c r="B974" s="624" t="str">
        <f t="shared" si="55"/>
        <v>120054800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0</v>
      </c>
    </row>
    <row r="975" spans="1:8">
      <c r="A975" s="624" t="str">
        <f t="shared" si="54"/>
        <v>БУЛГАР ЧЕХ ИНВЕСТ ХОЛДИНГ АД</v>
      </c>
      <c r="B975" s="624" t="str">
        <f t="shared" si="55"/>
        <v>120054800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0</v>
      </c>
    </row>
    <row r="976" spans="1:8">
      <c r="A976" s="624" t="str">
        <f t="shared" ref="A976:A1039" si="57">pdeName</f>
        <v>БУЛГАР ЧЕХ ИНВЕСТ ХОЛДИНГ АД</v>
      </c>
      <c r="B976" s="624" t="str">
        <f t="shared" ref="B976:B1039" si="58">pdeBulstat</f>
        <v>120054800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БУЛГАР ЧЕХ ИНВЕСТ ХОЛДИНГ АД</v>
      </c>
      <c r="B977" s="624" t="str">
        <f t="shared" si="58"/>
        <v>120054800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БУЛГАР ЧЕХ ИНВЕСТ ХОЛДИНГ АД</v>
      </c>
      <c r="B978" s="624" t="str">
        <f t="shared" si="58"/>
        <v>120054800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БУЛГАР ЧЕХ ИНВЕСТ ХОЛДИНГ АД</v>
      </c>
      <c r="B979" s="624" t="str">
        <f t="shared" si="58"/>
        <v>120054800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БУЛГАР ЧЕХ ИНВЕСТ ХОЛДИНГ АД</v>
      </c>
      <c r="B980" s="624" t="str">
        <f t="shared" si="58"/>
        <v>120054800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БУЛГАР ЧЕХ ИНВЕСТ ХОЛДИНГ АД</v>
      </c>
      <c r="B981" s="624" t="str">
        <f t="shared" si="58"/>
        <v>120054800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БУЛГАР ЧЕХ ИНВЕСТ ХОЛДИНГ АД</v>
      </c>
      <c r="B982" s="624" t="str">
        <f t="shared" si="58"/>
        <v>120054800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БУЛГАР ЧЕХ ИНВЕСТ ХОЛДИНГ АД</v>
      </c>
      <c r="B983" s="624" t="str">
        <f t="shared" si="58"/>
        <v>120054800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БУЛГАР ЧЕХ ИНВЕСТ ХОЛДИНГ АД</v>
      </c>
      <c r="B984" s="624" t="str">
        <f t="shared" si="58"/>
        <v>120054800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БУЛГАР ЧЕХ ИНВЕСТ ХОЛДИНГ АД</v>
      </c>
      <c r="B985" s="624" t="str">
        <f t="shared" si="58"/>
        <v>120054800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БУЛГАР ЧЕХ ИНВЕСТ ХОЛДИНГ АД</v>
      </c>
      <c r="B986" s="624" t="str">
        <f t="shared" si="58"/>
        <v>120054800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БУЛГАР ЧЕХ ИНВЕСТ ХОЛДИНГ АД</v>
      </c>
      <c r="B987" s="624" t="str">
        <f t="shared" si="58"/>
        <v>120054800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230</v>
      </c>
    </row>
    <row r="988" spans="1:8">
      <c r="A988" s="624" t="str">
        <f t="shared" si="57"/>
        <v>БУЛГАР ЧЕХ ИНВЕСТ ХОЛДИНГ АД</v>
      </c>
      <c r="B988" s="624" t="str">
        <f t="shared" si="58"/>
        <v>120054800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БУЛГАР ЧЕХ ИНВЕСТ ХОЛДИНГ АД</v>
      </c>
      <c r="B989" s="624" t="str">
        <f t="shared" si="58"/>
        <v>120054800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БУЛГАР ЧЕХ ИНВЕСТ ХОЛДИНГ АД</v>
      </c>
      <c r="B990" s="624" t="str">
        <f t="shared" si="58"/>
        <v>120054800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230</v>
      </c>
    </row>
    <row r="991" spans="1:8">
      <c r="A991" s="624" t="str">
        <f t="shared" si="57"/>
        <v>БУЛГАР ЧЕХ ИНВЕСТ ХОЛДИНГ АД</v>
      </c>
      <c r="B991" s="624" t="str">
        <f t="shared" si="58"/>
        <v>120054800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БУЛГАР ЧЕХ ИНВЕСТ ХОЛДИНГ АД</v>
      </c>
      <c r="B992" s="624" t="str">
        <f t="shared" si="58"/>
        <v>120054800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1332</v>
      </c>
    </row>
    <row r="993" spans="1:8">
      <c r="A993" s="624" t="str">
        <f t="shared" si="57"/>
        <v>БУЛГАР ЧЕХ ИНВЕСТ ХОЛДИНГ АД</v>
      </c>
      <c r="B993" s="624" t="str">
        <f t="shared" si="58"/>
        <v>120054800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7272</v>
      </c>
    </row>
    <row r="994" spans="1:8">
      <c r="A994" s="624" t="str">
        <f t="shared" si="57"/>
        <v>БУЛГАР ЧЕХ ИНВЕСТ ХОЛДИНГ АД</v>
      </c>
      <c r="B994" s="624" t="str">
        <f t="shared" si="58"/>
        <v>120054800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БУЛГАР ЧЕХ ИНВЕСТ ХОЛДИНГ АД</v>
      </c>
      <c r="B995" s="624" t="str">
        <f t="shared" si="58"/>
        <v>120054800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БУЛГАР ЧЕХ ИНВЕСТ ХОЛДИНГ АД</v>
      </c>
      <c r="B996" s="624" t="str">
        <f t="shared" si="58"/>
        <v>120054800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БУЛГАР ЧЕХ ИНВЕСТ ХОЛДИНГ АД</v>
      </c>
      <c r="B997" s="624" t="str">
        <f t="shared" si="58"/>
        <v>120054800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БУЛГАР ЧЕХ ИНВЕСТ ХОЛДИНГ АД</v>
      </c>
      <c r="B998" s="624" t="str">
        <f t="shared" si="58"/>
        <v>120054800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БУЛГАР ЧЕХ ИНВЕСТ ХОЛДИНГ АД</v>
      </c>
      <c r="B999" s="624" t="str">
        <f t="shared" si="58"/>
        <v>120054800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БУЛГАР ЧЕХ ИНВЕСТ ХОЛДИНГ АД</v>
      </c>
      <c r="B1000" s="624" t="str">
        <f t="shared" si="58"/>
        <v>120054800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БУЛГАР ЧЕХ ИНВЕСТ ХОЛДИНГ АД</v>
      </c>
      <c r="B1001" s="624" t="str">
        <f t="shared" si="58"/>
        <v>120054800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112</v>
      </c>
    </row>
    <row r="1002" spans="1:8">
      <c r="A1002" s="624" t="str">
        <f t="shared" si="57"/>
        <v>БУЛГАР ЧЕХ ИНВЕСТ ХОЛДИНГ АД</v>
      </c>
      <c r="B1002" s="624" t="str">
        <f t="shared" si="58"/>
        <v>120054800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БУЛГАР ЧЕХ ИНВЕСТ ХОЛДИНГ АД</v>
      </c>
      <c r="B1003" s="624" t="str">
        <f t="shared" si="58"/>
        <v>120054800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БУЛГАР ЧЕХ ИНВЕСТ ХОЛДИНГ АД</v>
      </c>
      <c r="B1004" s="624" t="str">
        <f t="shared" si="58"/>
        <v>120054800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БУЛГАР ЧЕХ ИНВЕСТ ХОЛДИНГ АД</v>
      </c>
      <c r="B1005" s="624" t="str">
        <f t="shared" si="58"/>
        <v>120054800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112</v>
      </c>
    </row>
    <row r="1006" spans="1:8">
      <c r="A1006" s="624" t="str">
        <f t="shared" si="57"/>
        <v>БУЛГАР ЧЕХ ИНВЕСТ ХОЛДИНГ АД</v>
      </c>
      <c r="B1006" s="624" t="str">
        <f t="shared" si="58"/>
        <v>120054800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8946</v>
      </c>
    </row>
    <row r="1007" spans="1:8">
      <c r="A1007" s="624" t="str">
        <f t="shared" si="57"/>
        <v>БУЛГАР ЧЕХ ИНВЕСТ ХОЛДИНГ АД</v>
      </c>
      <c r="B1007" s="624" t="str">
        <f t="shared" si="58"/>
        <v>120054800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8946</v>
      </c>
    </row>
    <row r="1008" spans="1:8">
      <c r="A1008" s="624" t="str">
        <f t="shared" si="57"/>
        <v>БУЛГАР ЧЕХ ИНВЕСТ ХОЛДИНГ АД</v>
      </c>
      <c r="B1008" s="624" t="str">
        <f t="shared" si="58"/>
        <v>120054800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БУЛГАР ЧЕХ ИНВЕСТ ХОЛДИНГ АД</v>
      </c>
      <c r="B1009" s="624" t="str">
        <f t="shared" si="58"/>
        <v>120054800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БУЛГАР ЧЕХ ИНВЕСТ ХОЛДИНГ АД</v>
      </c>
      <c r="B1010" s="624" t="str">
        <f t="shared" si="58"/>
        <v>120054800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БУЛГАР ЧЕХ ИНВЕСТ ХОЛДИНГ АД</v>
      </c>
      <c r="B1011" s="624" t="str">
        <f t="shared" si="58"/>
        <v>120054800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БУЛГАР ЧЕХ ИНВЕСТ ХОЛДИНГ АД</v>
      </c>
      <c r="B1012" s="624" t="str">
        <f t="shared" si="58"/>
        <v>120054800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БУЛГАР ЧЕХ ИНВЕСТ ХОЛДИНГ АД</v>
      </c>
      <c r="B1013" s="624" t="str">
        <f t="shared" si="58"/>
        <v>120054800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БУЛГАР ЧЕХ ИНВЕСТ ХОЛДИНГ АД</v>
      </c>
      <c r="B1014" s="624" t="str">
        <f t="shared" si="58"/>
        <v>120054800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БУЛГАР ЧЕХ ИНВЕСТ ХОЛДИНГ АД</v>
      </c>
      <c r="B1015" s="624" t="str">
        <f t="shared" si="58"/>
        <v>120054800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БУЛГАР ЧЕХ ИНВЕСТ ХОЛДИНГ АД</v>
      </c>
      <c r="B1016" s="624" t="str">
        <f t="shared" si="58"/>
        <v>120054800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БУЛГАР ЧЕХ ИНВЕСТ ХОЛДИНГ АД</v>
      </c>
      <c r="B1017" s="624" t="str">
        <f t="shared" si="58"/>
        <v>120054800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БУЛГАР ЧЕХ ИНВЕСТ ХОЛДИНГ АД</v>
      </c>
      <c r="B1018" s="624" t="str">
        <f t="shared" si="58"/>
        <v>120054800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БУЛГАР ЧЕХ ИНВЕСТ ХОЛДИНГ АД</v>
      </c>
      <c r="B1019" s="624" t="str">
        <f t="shared" si="58"/>
        <v>120054800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29337</v>
      </c>
    </row>
    <row r="1020" spans="1:8">
      <c r="A1020" s="624" t="str">
        <f t="shared" si="57"/>
        <v>БУЛГАР ЧЕХ ИНВЕСТ ХОЛДИНГ АД</v>
      </c>
      <c r="B1020" s="624" t="str">
        <f t="shared" si="58"/>
        <v>120054800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БУЛГАР ЧЕХ ИНВЕСТ ХОЛДИНГ АД</v>
      </c>
      <c r="B1021" s="624" t="str">
        <f t="shared" si="58"/>
        <v>120054800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БУЛГАР ЧЕХ ИНВЕСТ ХОЛДИНГ АД</v>
      </c>
      <c r="B1022" s="624" t="str">
        <f t="shared" si="58"/>
        <v>120054800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29337</v>
      </c>
    </row>
    <row r="1023" spans="1:8">
      <c r="A1023" s="624" t="str">
        <f t="shared" si="57"/>
        <v>БУЛГАР ЧЕХ ИНВЕСТ ХОЛДИНГ АД</v>
      </c>
      <c r="B1023" s="624" t="str">
        <f t="shared" si="58"/>
        <v>120054800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37</v>
      </c>
    </row>
    <row r="1024" spans="1:8">
      <c r="A1024" s="624" t="str">
        <f t="shared" si="57"/>
        <v>БУЛГАР ЧЕХ ИНВЕСТ ХОЛДИНГ АД</v>
      </c>
      <c r="B1024" s="624" t="str">
        <f t="shared" si="58"/>
        <v>120054800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БУЛГАР ЧЕХ ИНВЕСТ ХОЛДИНГ АД</v>
      </c>
      <c r="B1025" s="624" t="str">
        <f t="shared" si="58"/>
        <v>120054800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БУЛГАР ЧЕХ ИНВЕСТ ХОЛДИНГ АД</v>
      </c>
      <c r="B1026" s="624" t="str">
        <f t="shared" si="58"/>
        <v>120054800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БУЛГАР ЧЕХ ИНВЕСТ ХОЛДИНГ АД</v>
      </c>
      <c r="B1027" s="624" t="str">
        <f t="shared" si="58"/>
        <v>120054800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БУЛГАР ЧЕХ ИНВЕСТ ХОЛДИНГ АД</v>
      </c>
      <c r="B1028" s="624" t="str">
        <f t="shared" si="58"/>
        <v>120054800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БУЛГАР ЧЕХ ИНВЕСТ ХОЛДИНГ АД</v>
      </c>
      <c r="B1029" s="624" t="str">
        <f t="shared" si="58"/>
        <v>120054800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БУЛГАР ЧЕХ ИНВЕСТ ХОЛДИНГ АД</v>
      </c>
      <c r="B1030" s="624" t="str">
        <f t="shared" si="58"/>
        <v>120054800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БУЛГАР ЧЕХ ИНВЕСТ ХОЛДИНГ АД</v>
      </c>
      <c r="B1031" s="624" t="str">
        <f t="shared" si="58"/>
        <v>120054800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БУЛГАР ЧЕХ ИНВЕСТ ХОЛДИНГ АД</v>
      </c>
      <c r="B1032" s="624" t="str">
        <f t="shared" si="58"/>
        <v>120054800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БУЛГАР ЧЕХ ИНВЕСТ ХОЛДИНГ АД</v>
      </c>
      <c r="B1033" s="624" t="str">
        <f t="shared" si="58"/>
        <v>120054800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111</v>
      </c>
    </row>
    <row r="1034" spans="1:8">
      <c r="A1034" s="624" t="str">
        <f t="shared" si="57"/>
        <v>БУЛГАР ЧЕХ ИНВЕСТ ХОЛДИНГ АД</v>
      </c>
      <c r="B1034" s="624" t="str">
        <f t="shared" si="58"/>
        <v>120054800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БУЛГАР ЧЕХ ИНВЕСТ ХОЛДИНГ АД</v>
      </c>
      <c r="B1035" s="624" t="str">
        <f t="shared" si="58"/>
        <v>120054800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111</v>
      </c>
    </row>
    <row r="1036" spans="1:8">
      <c r="A1036" s="624" t="str">
        <f t="shared" si="57"/>
        <v>БУЛГАР ЧЕХ ИНВЕСТ ХОЛДИНГ АД</v>
      </c>
      <c r="B1036" s="624" t="str">
        <f t="shared" si="58"/>
        <v>120054800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БУЛГАР ЧЕХ ИНВЕСТ ХОЛДИНГ АД</v>
      </c>
      <c r="B1037" s="624" t="str">
        <f t="shared" si="58"/>
        <v>120054800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БУЛГАР ЧЕХ ИНВЕСТ ХОЛДИНГ АД</v>
      </c>
      <c r="B1038" s="624" t="str">
        <f t="shared" si="58"/>
        <v>120054800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12918</v>
      </c>
    </row>
    <row r="1039" spans="1:8">
      <c r="A1039" s="624" t="str">
        <f t="shared" si="57"/>
        <v>БУЛГАР ЧЕХ ИНВЕСТ ХОЛДИНГ АД</v>
      </c>
      <c r="B1039" s="624" t="str">
        <f t="shared" si="58"/>
        <v>120054800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12105</v>
      </c>
    </row>
    <row r="1040" spans="1:8">
      <c r="A1040" s="624" t="str">
        <f t="shared" ref="A1040:A1103" si="60">pdeName</f>
        <v>БУЛГАР ЧЕХ ИНВЕСТ ХОЛДИНГ АД</v>
      </c>
      <c r="B1040" s="624" t="str">
        <f t="shared" ref="B1040:B1103" si="61">pdeBulstat</f>
        <v>120054800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811</v>
      </c>
    </row>
    <row r="1041" spans="1:8">
      <c r="A1041" s="624" t="str">
        <f t="shared" si="60"/>
        <v>БУЛГАР ЧЕХ ИНВЕСТ ХОЛДИНГ АД</v>
      </c>
      <c r="B1041" s="624" t="str">
        <f t="shared" si="61"/>
        <v>120054800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БУЛГАР ЧЕХ ИНВЕСТ ХОЛДИНГ АД</v>
      </c>
      <c r="B1042" s="624" t="str">
        <f t="shared" si="61"/>
        <v>120054800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БУЛГАР ЧЕХ ИНВЕСТ ХОЛДИНГ АД</v>
      </c>
      <c r="B1043" s="624" t="str">
        <f t="shared" si="61"/>
        <v>120054800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</v>
      </c>
    </row>
    <row r="1044" spans="1:8">
      <c r="A1044" s="624" t="str">
        <f t="shared" si="60"/>
        <v>БУЛГАР ЧЕХ ИНВЕСТ ХОЛДИНГ АД</v>
      </c>
      <c r="B1044" s="624" t="str">
        <f t="shared" si="61"/>
        <v>120054800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БУЛГАР ЧЕХ ИНВЕСТ ХОЛДИНГ АД</v>
      </c>
      <c r="B1045" s="624" t="str">
        <f t="shared" si="61"/>
        <v>120054800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БУЛГАР ЧЕХ ИНВЕСТ ХОЛДИНГ АД</v>
      </c>
      <c r="B1046" s="624" t="str">
        <f t="shared" si="61"/>
        <v>120054800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1</v>
      </c>
    </row>
    <row r="1047" spans="1:8">
      <c r="A1047" s="624" t="str">
        <f t="shared" si="60"/>
        <v>БУЛГАР ЧЕХ ИНВЕСТ ХОЛДИНГ АД</v>
      </c>
      <c r="B1047" s="624" t="str">
        <f t="shared" si="61"/>
        <v>120054800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1</v>
      </c>
    </row>
    <row r="1048" spans="1:8">
      <c r="A1048" s="624" t="str">
        <f t="shared" si="60"/>
        <v>БУЛГАР ЧЕХ ИНВЕСТ ХОЛДИНГ АД</v>
      </c>
      <c r="B1048" s="624" t="str">
        <f t="shared" si="61"/>
        <v>120054800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670</v>
      </c>
    </row>
    <row r="1049" spans="1:8">
      <c r="A1049" s="624" t="str">
        <f t="shared" si="60"/>
        <v>БУЛГАР ЧЕХ ИНВЕСТ ХОЛДИНГ АД</v>
      </c>
      <c r="B1049" s="624" t="str">
        <f t="shared" si="61"/>
        <v>120054800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13699</v>
      </c>
    </row>
    <row r="1050" spans="1:8">
      <c r="A1050" s="624" t="str">
        <f t="shared" si="60"/>
        <v>БУЛГАР ЧЕХ ИНВЕСТ ХОЛДИНГ АД</v>
      </c>
      <c r="B1050" s="624" t="str">
        <f t="shared" si="61"/>
        <v>120054800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43073</v>
      </c>
    </row>
    <row r="1051" spans="1:8">
      <c r="A1051" s="624" t="str">
        <f t="shared" si="60"/>
        <v>БУЛГАР ЧЕХ ИНВЕСТ ХОЛДИНГ АД</v>
      </c>
      <c r="B1051" s="624" t="str">
        <f t="shared" si="61"/>
        <v>120054800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БУЛГАР ЧЕХ ИНВЕСТ ХОЛДИНГ АД</v>
      </c>
      <c r="B1052" s="624" t="str">
        <f t="shared" si="61"/>
        <v>120054800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БУЛГАР ЧЕХ ИНВЕСТ ХОЛДИНГ АД</v>
      </c>
      <c r="B1053" s="624" t="str">
        <f t="shared" si="61"/>
        <v>120054800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БУЛГАР ЧЕХ ИНВЕСТ ХОЛДИНГ АД</v>
      </c>
      <c r="B1054" s="624" t="str">
        <f t="shared" si="61"/>
        <v>120054800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БУЛГАР ЧЕХ ИНВЕСТ ХОЛДИНГ АД</v>
      </c>
      <c r="B1055" s="624" t="str">
        <f t="shared" si="61"/>
        <v>120054800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БУЛГАР ЧЕХ ИНВЕСТ ХОЛДИНГ АД</v>
      </c>
      <c r="B1056" s="624" t="str">
        <f t="shared" si="61"/>
        <v>120054800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БУЛГАР ЧЕХ ИНВЕСТ ХОЛДИНГ АД</v>
      </c>
      <c r="B1057" s="624" t="str">
        <f t="shared" si="61"/>
        <v>120054800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БУЛГАР ЧЕХ ИНВЕСТ ХОЛДИНГ АД</v>
      </c>
      <c r="B1058" s="624" t="str">
        <f t="shared" si="61"/>
        <v>120054800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БУЛГАР ЧЕХ ИНВЕСТ ХОЛДИНГ АД</v>
      </c>
      <c r="B1059" s="624" t="str">
        <f t="shared" si="61"/>
        <v>120054800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БУЛГАР ЧЕХ ИНВЕСТ ХОЛДИНГ АД</v>
      </c>
      <c r="B1060" s="624" t="str">
        <f t="shared" si="61"/>
        <v>120054800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БУЛГАР ЧЕХ ИНВЕСТ ХОЛДИНГ АД</v>
      </c>
      <c r="B1061" s="624" t="str">
        <f t="shared" si="61"/>
        <v>120054800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БУЛГАР ЧЕХ ИНВЕСТ ХОЛДИНГ АД</v>
      </c>
      <c r="B1062" s="624" t="str">
        <f t="shared" si="61"/>
        <v>120054800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БУЛГАР ЧЕХ ИНВЕСТ ХОЛДИНГ АД</v>
      </c>
      <c r="B1063" s="624" t="str">
        <f t="shared" si="61"/>
        <v>120054800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БУЛГАР ЧЕХ ИНВЕСТ ХОЛДИНГ АД</v>
      </c>
      <c r="B1064" s="624" t="str">
        <f t="shared" si="61"/>
        <v>120054800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БУЛГАР ЧЕХ ИНВЕСТ ХОЛДИНГ АД</v>
      </c>
      <c r="B1065" s="624" t="str">
        <f t="shared" si="61"/>
        <v>120054800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БУЛГАР ЧЕХ ИНВЕСТ ХОЛДИНГ АД</v>
      </c>
      <c r="B1066" s="624" t="str">
        <f t="shared" si="61"/>
        <v>120054800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БУЛГАР ЧЕХ ИНВЕСТ ХОЛДИНГ АД</v>
      </c>
      <c r="B1067" s="624" t="str">
        <f t="shared" si="61"/>
        <v>120054800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БУЛГАР ЧЕХ ИНВЕСТ ХОЛДИНГ АД</v>
      </c>
      <c r="B1068" s="624" t="str">
        <f t="shared" si="61"/>
        <v>120054800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БУЛГАР ЧЕХ ИНВЕСТ ХОЛДИНГ АД</v>
      </c>
      <c r="B1069" s="624" t="str">
        <f t="shared" si="61"/>
        <v>120054800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БУЛГАР ЧЕХ ИНВЕСТ ХОЛДИНГ АД</v>
      </c>
      <c r="B1070" s="624" t="str">
        <f t="shared" si="61"/>
        <v>120054800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БУЛГАР ЧЕХ ИНВЕСТ ХОЛДИНГ АД</v>
      </c>
      <c r="B1071" s="624" t="str">
        <f t="shared" si="61"/>
        <v>120054800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БУЛГАР ЧЕХ ИНВЕСТ ХОЛДИНГ АД</v>
      </c>
      <c r="B1072" s="624" t="str">
        <f t="shared" si="61"/>
        <v>120054800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БУЛГАР ЧЕХ ИНВЕСТ ХОЛДИНГ АД</v>
      </c>
      <c r="B1073" s="624" t="str">
        <f t="shared" si="61"/>
        <v>120054800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БУЛГАР ЧЕХ ИНВЕСТ ХОЛДИНГ АД</v>
      </c>
      <c r="B1074" s="624" t="str">
        <f t="shared" si="61"/>
        <v>120054800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БУЛГАР ЧЕХ ИНВЕСТ ХОЛДИНГ АД</v>
      </c>
      <c r="B1075" s="624" t="str">
        <f t="shared" si="61"/>
        <v>120054800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БУЛГАР ЧЕХ ИНВЕСТ ХОЛДИНГ АД</v>
      </c>
      <c r="B1076" s="624" t="str">
        <f t="shared" si="61"/>
        <v>120054800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БУЛГАР ЧЕХ ИНВЕСТ ХОЛДИНГ АД</v>
      </c>
      <c r="B1077" s="624" t="str">
        <f t="shared" si="61"/>
        <v>120054800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БУЛГАР ЧЕХ ИНВЕСТ ХОЛДИНГ АД</v>
      </c>
      <c r="B1078" s="624" t="str">
        <f t="shared" si="61"/>
        <v>120054800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БУЛГАР ЧЕХ ИНВЕСТ ХОЛДИНГ АД</v>
      </c>
      <c r="B1079" s="624" t="str">
        <f t="shared" si="61"/>
        <v>120054800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БУЛГАР ЧЕХ ИНВЕСТ ХОЛДИНГ АД</v>
      </c>
      <c r="B1080" s="624" t="str">
        <f t="shared" si="61"/>
        <v>120054800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БУЛГАР ЧЕХ ИНВЕСТ ХОЛДИНГ АД</v>
      </c>
      <c r="B1081" s="624" t="str">
        <f t="shared" si="61"/>
        <v>120054800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12920</v>
      </c>
    </row>
    <row r="1082" spans="1:8">
      <c r="A1082" s="624" t="str">
        <f t="shared" si="60"/>
        <v>БУЛГАР ЧЕХ ИНВЕСТ ХОЛДИНГ АД</v>
      </c>
      <c r="B1082" s="624" t="str">
        <f t="shared" si="61"/>
        <v>120054800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12106</v>
      </c>
    </row>
    <row r="1083" spans="1:8">
      <c r="A1083" s="624" t="str">
        <f t="shared" si="60"/>
        <v>БУЛГАР ЧЕХ ИНВЕСТ ХОЛДИНГ АД</v>
      </c>
      <c r="B1083" s="624" t="str">
        <f t="shared" si="61"/>
        <v>120054800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811</v>
      </c>
    </row>
    <row r="1084" spans="1:8">
      <c r="A1084" s="624" t="str">
        <f t="shared" si="60"/>
        <v>БУЛГАР ЧЕХ ИНВЕСТ ХОЛДИНГ АД</v>
      </c>
      <c r="B1084" s="624" t="str">
        <f t="shared" si="61"/>
        <v>120054800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БУЛГАР ЧЕХ ИНВЕСТ ХОЛДИНГ АД</v>
      </c>
      <c r="B1085" s="624" t="str">
        <f t="shared" si="61"/>
        <v>120054800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БУЛГАР ЧЕХ ИНВЕСТ ХОЛДИНГ АД</v>
      </c>
      <c r="B1086" s="624" t="str">
        <f t="shared" si="61"/>
        <v>120054800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2</v>
      </c>
    </row>
    <row r="1087" spans="1:8">
      <c r="A1087" s="624" t="str">
        <f t="shared" si="60"/>
        <v>БУЛГАР ЧЕХ ИНВЕСТ ХОЛДИНГ АД</v>
      </c>
      <c r="B1087" s="624" t="str">
        <f t="shared" si="61"/>
        <v>120054800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БУЛГАР ЧЕХ ИНВЕСТ ХОЛДИНГ АД</v>
      </c>
      <c r="B1088" s="624" t="str">
        <f t="shared" si="61"/>
        <v>120054800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БУЛГАР ЧЕХ ИНВЕСТ ХОЛДИНГ АД</v>
      </c>
      <c r="B1089" s="624" t="str">
        <f t="shared" si="61"/>
        <v>120054800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2</v>
      </c>
    </row>
    <row r="1090" spans="1:8">
      <c r="A1090" s="624" t="str">
        <f t="shared" si="60"/>
        <v>БУЛГАР ЧЕХ ИНВЕСТ ХОЛДИНГ АД</v>
      </c>
      <c r="B1090" s="624" t="str">
        <f t="shared" si="61"/>
        <v>120054800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1</v>
      </c>
    </row>
    <row r="1091" spans="1:8">
      <c r="A1091" s="624" t="str">
        <f t="shared" si="60"/>
        <v>БУЛГАР ЧЕХ ИНВЕСТ ХОЛДИНГ АД</v>
      </c>
      <c r="B1091" s="624" t="str">
        <f t="shared" si="61"/>
        <v>120054800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БУЛГАР ЧЕХ ИНВЕСТ ХОЛДИНГ АД</v>
      </c>
      <c r="B1092" s="624" t="str">
        <f t="shared" si="61"/>
        <v>120054800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12920</v>
      </c>
    </row>
    <row r="1093" spans="1:8">
      <c r="A1093" s="624" t="str">
        <f t="shared" si="60"/>
        <v>БУЛГАР ЧЕХ ИНВЕСТ ХОЛДИНГ АД</v>
      </c>
      <c r="B1093" s="624" t="str">
        <f t="shared" si="61"/>
        <v>120054800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12920</v>
      </c>
    </row>
    <row r="1094" spans="1:8">
      <c r="A1094" s="624" t="str">
        <f t="shared" si="60"/>
        <v>БУЛГАР ЧЕХ ИНВЕСТ ХОЛДИНГ АД</v>
      </c>
      <c r="B1094" s="624" t="str">
        <f t="shared" si="61"/>
        <v>120054800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БУЛГАР ЧЕХ ИНВЕСТ ХОЛДИНГ АД</v>
      </c>
      <c r="B1095" s="624" t="str">
        <f t="shared" si="61"/>
        <v>120054800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БУЛГАР ЧЕХ ИНВЕСТ ХОЛДИНГ АД</v>
      </c>
      <c r="B1096" s="624" t="str">
        <f t="shared" si="61"/>
        <v>120054800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БУЛГАР ЧЕХ ИНВЕСТ ХОЛДИНГ АД</v>
      </c>
      <c r="B1097" s="624" t="str">
        <f t="shared" si="61"/>
        <v>120054800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БУЛГАР ЧЕХ ИНВЕСТ ХОЛДИНГ АД</v>
      </c>
      <c r="B1098" s="624" t="str">
        <f t="shared" si="61"/>
        <v>120054800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БУЛГАР ЧЕХ ИНВЕСТ ХОЛДИНГ АД</v>
      </c>
      <c r="B1099" s="624" t="str">
        <f t="shared" si="61"/>
        <v>120054800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БУЛГАР ЧЕХ ИНВЕСТ ХОЛДИНГ АД</v>
      </c>
      <c r="B1100" s="624" t="str">
        <f t="shared" si="61"/>
        <v>120054800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БУЛГАР ЧЕХ ИНВЕСТ ХОЛДИНГ АД</v>
      </c>
      <c r="B1101" s="624" t="str">
        <f t="shared" si="61"/>
        <v>120054800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БУЛГАР ЧЕХ ИНВЕСТ ХОЛДИНГ АД</v>
      </c>
      <c r="B1102" s="624" t="str">
        <f t="shared" si="61"/>
        <v>120054800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БУЛГАР ЧЕХ ИНВЕСТ ХОЛДИНГ АД</v>
      </c>
      <c r="B1103" s="624" t="str">
        <f t="shared" si="61"/>
        <v>120054800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БУЛГАР ЧЕХ ИНВЕСТ ХОЛДИНГ АД</v>
      </c>
      <c r="B1104" s="624" t="str">
        <f t="shared" ref="B1104:B1167" si="64">pdeBulstat</f>
        <v>120054800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БУЛГАР ЧЕХ ИНВЕСТ ХОЛДИНГ АД</v>
      </c>
      <c r="B1105" s="624" t="str">
        <f t="shared" si="64"/>
        <v>120054800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29337</v>
      </c>
    </row>
    <row r="1106" spans="1:8">
      <c r="A1106" s="624" t="str">
        <f t="shared" si="63"/>
        <v>БУЛГАР ЧЕХ ИНВЕСТ ХОЛДИНГ АД</v>
      </c>
      <c r="B1106" s="624" t="str">
        <f t="shared" si="64"/>
        <v>120054800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БУЛГАР ЧЕХ ИНВЕСТ ХОЛДИНГ АД</v>
      </c>
      <c r="B1107" s="624" t="str">
        <f t="shared" si="64"/>
        <v>120054800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БУЛГАР ЧЕХ ИНВЕСТ ХОЛДИНГ АД</v>
      </c>
      <c r="B1108" s="624" t="str">
        <f t="shared" si="64"/>
        <v>120054800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29337</v>
      </c>
    </row>
    <row r="1109" spans="1:8">
      <c r="A1109" s="624" t="str">
        <f t="shared" si="63"/>
        <v>БУЛГАР ЧЕХ ИНВЕСТ ХОЛДИНГ АД</v>
      </c>
      <c r="B1109" s="624" t="str">
        <f t="shared" si="64"/>
        <v>120054800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37</v>
      </c>
    </row>
    <row r="1110" spans="1:8">
      <c r="A1110" s="624" t="str">
        <f t="shared" si="63"/>
        <v>БУЛГАР ЧЕХ ИНВЕСТ ХОЛДИНГ АД</v>
      </c>
      <c r="B1110" s="624" t="str">
        <f t="shared" si="64"/>
        <v>120054800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БУЛГАР ЧЕХ ИНВЕСТ ХОЛДИНГ АД</v>
      </c>
      <c r="B1111" s="624" t="str">
        <f t="shared" si="64"/>
        <v>120054800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БУЛГАР ЧЕХ ИНВЕСТ ХОЛДИНГ АД</v>
      </c>
      <c r="B1112" s="624" t="str">
        <f t="shared" si="64"/>
        <v>120054800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БУЛГАР ЧЕХ ИНВЕСТ ХОЛДИНГ АД</v>
      </c>
      <c r="B1113" s="624" t="str">
        <f t="shared" si="64"/>
        <v>120054800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БУЛГАР ЧЕХ ИНВЕСТ ХОЛДИНГ АД</v>
      </c>
      <c r="B1114" s="624" t="str">
        <f t="shared" si="64"/>
        <v>120054800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БУЛГАР ЧЕХ ИНВЕСТ ХОЛДИНГ АД</v>
      </c>
      <c r="B1115" s="624" t="str">
        <f t="shared" si="64"/>
        <v>120054800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БУЛГАР ЧЕХ ИНВЕСТ ХОЛДИНГ АД</v>
      </c>
      <c r="B1116" s="624" t="str">
        <f t="shared" si="64"/>
        <v>120054800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БУЛГАР ЧЕХ ИНВЕСТ ХОЛДИНГ АД</v>
      </c>
      <c r="B1117" s="624" t="str">
        <f t="shared" si="64"/>
        <v>120054800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БУЛГАР ЧЕХ ИНВЕСТ ХОЛДИНГ АД</v>
      </c>
      <c r="B1118" s="624" t="str">
        <f t="shared" si="64"/>
        <v>120054800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БУЛГАР ЧЕХ ИНВЕСТ ХОЛДИНГ АД</v>
      </c>
      <c r="B1119" s="624" t="str">
        <f t="shared" si="64"/>
        <v>120054800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111</v>
      </c>
    </row>
    <row r="1120" spans="1:8">
      <c r="A1120" s="624" t="str">
        <f t="shared" si="63"/>
        <v>БУЛГАР ЧЕХ ИНВЕСТ ХОЛДИНГ АД</v>
      </c>
      <c r="B1120" s="624" t="str">
        <f t="shared" si="64"/>
        <v>120054800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БУЛГАР ЧЕХ ИНВЕСТ ХОЛДИНГ АД</v>
      </c>
      <c r="B1121" s="624" t="str">
        <f t="shared" si="64"/>
        <v>120054800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111</v>
      </c>
    </row>
    <row r="1122" spans="1:8">
      <c r="A1122" s="624" t="str">
        <f t="shared" si="63"/>
        <v>БУЛГАР ЧЕХ ИНВЕСТ ХОЛДИНГ АД</v>
      </c>
      <c r="B1122" s="624" t="str">
        <f t="shared" si="64"/>
        <v>120054800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БУЛГАР ЧЕХ ИНВЕСТ ХОЛДИНГ АД</v>
      </c>
      <c r="B1123" s="624" t="str">
        <f t="shared" si="64"/>
        <v>120054800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БУЛГАР ЧЕХ ИНВЕСТ ХОЛДИНГ АД</v>
      </c>
      <c r="B1124" s="624" t="str">
        <f t="shared" si="64"/>
        <v>120054800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-2</v>
      </c>
    </row>
    <row r="1125" spans="1:8">
      <c r="A1125" s="624" t="str">
        <f t="shared" si="63"/>
        <v>БУЛГАР ЧЕХ ИНВЕСТ ХОЛДИНГ АД</v>
      </c>
      <c r="B1125" s="624" t="str">
        <f t="shared" si="64"/>
        <v>120054800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-1</v>
      </c>
    </row>
    <row r="1126" spans="1:8">
      <c r="A1126" s="624" t="str">
        <f t="shared" si="63"/>
        <v>БУЛГАР ЧЕХ ИНВЕСТ ХОЛДИНГ АД</v>
      </c>
      <c r="B1126" s="624" t="str">
        <f t="shared" si="64"/>
        <v>120054800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БУЛГАР ЧЕХ ИНВЕСТ ХОЛДИНГ АД</v>
      </c>
      <c r="B1127" s="624" t="str">
        <f t="shared" si="64"/>
        <v>120054800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БУЛГАР ЧЕХ ИНВЕСТ ХОЛДИНГ АД</v>
      </c>
      <c r="B1128" s="624" t="str">
        <f t="shared" si="64"/>
        <v>120054800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БУЛГАР ЧЕХ ИНВЕСТ ХОЛДИНГ АД</v>
      </c>
      <c r="B1129" s="624" t="str">
        <f t="shared" si="64"/>
        <v>120054800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-1</v>
      </c>
    </row>
    <row r="1130" spans="1:8">
      <c r="A1130" s="624" t="str">
        <f t="shared" si="63"/>
        <v>БУЛГАР ЧЕХ ИНВЕСТ ХОЛДИНГ АД</v>
      </c>
      <c r="B1130" s="624" t="str">
        <f t="shared" si="64"/>
        <v>120054800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БУЛГАР ЧЕХ ИНВЕСТ ХОЛДИНГ АД</v>
      </c>
      <c r="B1131" s="624" t="str">
        <f t="shared" si="64"/>
        <v>120054800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БУЛГАР ЧЕХ ИНВЕСТ ХОЛДИНГ АД</v>
      </c>
      <c r="B1132" s="624" t="str">
        <f t="shared" si="64"/>
        <v>120054800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-1</v>
      </c>
    </row>
    <row r="1133" spans="1:8">
      <c r="A1133" s="624" t="str">
        <f t="shared" si="63"/>
        <v>БУЛГАР ЧЕХ ИНВЕСТ ХОЛДИНГ АД</v>
      </c>
      <c r="B1133" s="624" t="str">
        <f t="shared" si="64"/>
        <v>120054800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БУЛГАР ЧЕХ ИНВЕСТ ХОЛДИНГ АД</v>
      </c>
      <c r="B1134" s="624" t="str">
        <f t="shared" si="64"/>
        <v>120054800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670</v>
      </c>
    </row>
    <row r="1135" spans="1:8">
      <c r="A1135" s="624" t="str">
        <f t="shared" si="63"/>
        <v>БУЛГАР ЧЕХ ИНВЕСТ ХОЛДИНГ АД</v>
      </c>
      <c r="B1135" s="624" t="str">
        <f t="shared" si="64"/>
        <v>120054800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779</v>
      </c>
    </row>
    <row r="1136" spans="1:8">
      <c r="A1136" s="624" t="str">
        <f t="shared" si="63"/>
        <v>БУЛГАР ЧЕХ ИНВЕСТ ХОЛДИНГ АД</v>
      </c>
      <c r="B1136" s="624" t="str">
        <f t="shared" si="64"/>
        <v>120054800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30153</v>
      </c>
    </row>
    <row r="1137" spans="1:8">
      <c r="A1137" s="624" t="str">
        <f t="shared" si="63"/>
        <v>БУЛГАР ЧЕХ ИНВЕСТ ХОЛДИНГ АД</v>
      </c>
      <c r="B1137" s="624" t="str">
        <f t="shared" si="64"/>
        <v>120054800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БУЛГАР ЧЕХ ИНВЕСТ ХОЛДИНГ АД</v>
      </c>
      <c r="B1138" s="624" t="str">
        <f t="shared" si="64"/>
        <v>120054800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БУЛГАР ЧЕХ ИНВЕСТ ХОЛДИНГ АД</v>
      </c>
      <c r="B1139" s="624" t="str">
        <f t="shared" si="64"/>
        <v>120054800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БУЛГАР ЧЕХ ИНВЕСТ ХОЛДИНГ АД</v>
      </c>
      <c r="B1140" s="624" t="str">
        <f t="shared" si="64"/>
        <v>120054800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БУЛГАР ЧЕХ ИНВЕСТ ХОЛДИНГ АД</v>
      </c>
      <c r="B1141" s="624" t="str">
        <f t="shared" si="64"/>
        <v>120054800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БУЛГАР ЧЕХ ИНВЕСТ ХОЛДИНГ АД</v>
      </c>
      <c r="B1142" s="624" t="str">
        <f t="shared" si="64"/>
        <v>120054800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БУЛГАР ЧЕХ ИНВЕСТ ХОЛДИНГ АД</v>
      </c>
      <c r="B1143" s="624" t="str">
        <f t="shared" si="64"/>
        <v>120054800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БУЛГАР ЧЕХ ИНВЕСТ ХОЛДИНГ АД</v>
      </c>
      <c r="B1144" s="624" t="str">
        <f t="shared" si="64"/>
        <v>120054800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БУЛГАР ЧЕХ ИНВЕСТ ХОЛДИНГ АД</v>
      </c>
      <c r="B1145" s="624" t="str">
        <f t="shared" si="64"/>
        <v>120054800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БУЛГАР ЧЕХ ИНВЕСТ ХОЛДИНГ АД</v>
      </c>
      <c r="B1146" s="624" t="str">
        <f t="shared" si="64"/>
        <v>120054800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БУЛГАР ЧЕХ ИНВЕСТ ХОЛДИНГ АД</v>
      </c>
      <c r="B1147" s="624" t="str">
        <f t="shared" si="64"/>
        <v>120054800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БУЛГАР ЧЕХ ИНВЕСТ ХОЛДИНГ АД</v>
      </c>
      <c r="B1148" s="624" t="str">
        <f t="shared" si="64"/>
        <v>120054800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БУЛГАР ЧЕХ ИНВЕСТ ХОЛДИНГ АД</v>
      </c>
      <c r="B1149" s="624" t="str">
        <f t="shared" si="64"/>
        <v>120054800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БУЛГАР ЧЕХ ИНВЕСТ ХОЛДИНГ АД</v>
      </c>
      <c r="B1150" s="624" t="str">
        <f t="shared" si="64"/>
        <v>120054800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БУЛГАР ЧЕХ ИНВЕСТ ХОЛДИНГ АД</v>
      </c>
      <c r="B1151" s="624" t="str">
        <f t="shared" si="64"/>
        <v>120054800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БУЛГАР ЧЕХ ИНВЕСТ ХОЛДИНГ АД</v>
      </c>
      <c r="B1152" s="624" t="str">
        <f t="shared" si="64"/>
        <v>120054800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БУЛГАР ЧЕХ ИНВЕСТ ХОЛДИНГ АД</v>
      </c>
      <c r="B1153" s="624" t="str">
        <f t="shared" si="64"/>
        <v>120054800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БУЛГАР ЧЕХ ИНВЕСТ ХОЛДИНГ АД</v>
      </c>
      <c r="B1154" s="624" t="str">
        <f t="shared" si="64"/>
        <v>120054800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БУЛГАР ЧЕХ ИНВЕСТ ХОЛДИНГ АД</v>
      </c>
      <c r="B1155" s="624" t="str">
        <f t="shared" si="64"/>
        <v>120054800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БУЛГАР ЧЕХ ИНВЕСТ ХОЛДИНГ АД</v>
      </c>
      <c r="B1156" s="624" t="str">
        <f t="shared" si="64"/>
        <v>120054800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БУЛГАР ЧЕХ ИНВЕСТ ХОЛДИНГ АД</v>
      </c>
      <c r="B1157" s="624" t="str">
        <f t="shared" si="64"/>
        <v>120054800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БУЛГАР ЧЕХ ИНВЕСТ ХОЛДИНГ АД</v>
      </c>
      <c r="B1158" s="624" t="str">
        <f t="shared" si="64"/>
        <v>120054800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БУЛГАР ЧЕХ ИНВЕСТ ХОЛДИНГ АД</v>
      </c>
      <c r="B1159" s="624" t="str">
        <f t="shared" si="64"/>
        <v>120054800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БУЛГАР ЧЕХ ИНВЕСТ ХОЛДИНГ АД</v>
      </c>
      <c r="B1160" s="624" t="str">
        <f t="shared" si="64"/>
        <v>120054800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БУЛГАР ЧЕХ ИНВЕСТ ХОЛДИНГ АД</v>
      </c>
      <c r="B1161" s="624" t="str">
        <f t="shared" si="64"/>
        <v>120054800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БУЛГАР ЧЕХ ИНВЕСТ ХОЛДИНГ АД</v>
      </c>
      <c r="B1162" s="624" t="str">
        <f t="shared" si="64"/>
        <v>120054800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БУЛГАР ЧЕХ ИНВЕСТ ХОЛДИНГ АД</v>
      </c>
      <c r="B1163" s="624" t="str">
        <f t="shared" si="64"/>
        <v>120054800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БУЛГАР ЧЕХ ИНВЕСТ ХОЛДИНГ АД</v>
      </c>
      <c r="B1164" s="624" t="str">
        <f t="shared" si="64"/>
        <v>120054800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БУЛГАР ЧЕХ ИНВЕСТ ХОЛДИНГ АД</v>
      </c>
      <c r="B1165" s="624" t="str">
        <f t="shared" si="64"/>
        <v>120054800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БУЛГАР ЧЕХ ИНВЕСТ ХОЛДИНГ АД</v>
      </c>
      <c r="B1166" s="624" t="str">
        <f t="shared" si="64"/>
        <v>120054800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БУЛГАР ЧЕХ ИНВЕСТ ХОЛДИНГ АД</v>
      </c>
      <c r="B1167" s="624" t="str">
        <f t="shared" si="64"/>
        <v>120054800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БУЛГАР ЧЕХ ИНВЕСТ ХОЛДИНГ АД</v>
      </c>
      <c r="B1168" s="624" t="str">
        <f t="shared" ref="B1168:B1195" si="67">pdeBulstat</f>
        <v>120054800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БУЛГАР ЧЕХ ИНВЕСТ ХОЛДИНГ АД</v>
      </c>
      <c r="B1169" s="624" t="str">
        <f t="shared" si="67"/>
        <v>120054800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БУЛГАР ЧЕХ ИНВЕСТ ХОЛДИНГ АД</v>
      </c>
      <c r="B1170" s="624" t="str">
        <f t="shared" si="67"/>
        <v>120054800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БУЛГАР ЧЕХ ИНВЕСТ ХОЛДИНГ АД</v>
      </c>
      <c r="B1171" s="624" t="str">
        <f t="shared" si="67"/>
        <v>120054800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БУЛГАР ЧЕХ ИНВЕСТ ХОЛДИНГ АД</v>
      </c>
      <c r="B1172" s="624" t="str">
        <f t="shared" si="67"/>
        <v>120054800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БУЛГАР ЧЕХ ИНВЕСТ ХОЛДИНГ АД</v>
      </c>
      <c r="B1173" s="624" t="str">
        <f t="shared" si="67"/>
        <v>120054800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БУЛГАР ЧЕХ ИНВЕСТ ХОЛДИНГ АД</v>
      </c>
      <c r="B1174" s="624" t="str">
        <f t="shared" si="67"/>
        <v>120054800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БУЛГАР ЧЕХ ИНВЕСТ ХОЛДИНГ АД</v>
      </c>
      <c r="B1175" s="624" t="str">
        <f t="shared" si="67"/>
        <v>120054800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БУЛГАР ЧЕХ ИНВЕСТ ХОЛДИНГ АД</v>
      </c>
      <c r="B1176" s="624" t="str">
        <f t="shared" si="67"/>
        <v>120054800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БУЛГАР ЧЕХ ИНВЕСТ ХОЛДИНГ АД</v>
      </c>
      <c r="B1177" s="624" t="str">
        <f t="shared" si="67"/>
        <v>120054800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БУЛГАР ЧЕХ ИНВЕСТ ХОЛДИНГ АД</v>
      </c>
      <c r="B1178" s="624" t="str">
        <f t="shared" si="67"/>
        <v>120054800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БУЛГАР ЧЕХ ИНВЕСТ ХОЛДИНГ АД</v>
      </c>
      <c r="B1179" s="624" t="str">
        <f t="shared" si="67"/>
        <v>120054800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БУЛГАР ЧЕХ ИНВЕСТ ХОЛДИНГ АД</v>
      </c>
      <c r="B1180" s="624" t="str">
        <f t="shared" si="67"/>
        <v>120054800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БУЛГАР ЧЕХ ИНВЕСТ ХОЛДИНГ АД</v>
      </c>
      <c r="B1181" s="624" t="str">
        <f t="shared" si="67"/>
        <v>120054800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БУЛГАР ЧЕХ ИНВЕСТ ХОЛДИНГ АД</v>
      </c>
      <c r="B1182" s="624" t="str">
        <f t="shared" si="67"/>
        <v>120054800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БУЛГАР ЧЕХ ИНВЕСТ ХОЛДИНГ АД</v>
      </c>
      <c r="B1183" s="624" t="str">
        <f t="shared" si="67"/>
        <v>120054800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БУЛГАР ЧЕХ ИНВЕСТ ХОЛДИНГ АД</v>
      </c>
      <c r="B1184" s="624" t="str">
        <f t="shared" si="67"/>
        <v>120054800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БУЛГАР ЧЕХ ИНВЕСТ ХОЛДИНГ АД</v>
      </c>
      <c r="B1185" s="624" t="str">
        <f t="shared" si="67"/>
        <v>120054800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БУЛГАР ЧЕХ ИНВЕСТ ХОЛДИНГ АД</v>
      </c>
      <c r="B1186" s="624" t="str">
        <f t="shared" si="67"/>
        <v>120054800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БУЛГАР ЧЕХ ИНВЕСТ ХОЛДИНГ АД</v>
      </c>
      <c r="B1187" s="624" t="str">
        <f t="shared" si="67"/>
        <v>120054800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БУЛГАР ЧЕХ ИНВЕСТ ХОЛДИНГ АД</v>
      </c>
      <c r="B1188" s="624" t="str">
        <f t="shared" si="67"/>
        <v>120054800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БУЛГАР ЧЕХ ИНВЕСТ ХОЛДИНГ АД</v>
      </c>
      <c r="B1189" s="624" t="str">
        <f t="shared" si="67"/>
        <v>120054800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БУЛГАР ЧЕХ ИНВЕСТ ХОЛДИНГ АД</v>
      </c>
      <c r="B1190" s="624" t="str">
        <f t="shared" si="67"/>
        <v>120054800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БУЛГАР ЧЕХ ИНВЕСТ ХОЛДИНГ АД</v>
      </c>
      <c r="B1191" s="624" t="str">
        <f t="shared" si="67"/>
        <v>120054800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БУЛГАР ЧЕХ ИНВЕСТ ХОЛДИНГ АД</v>
      </c>
      <c r="B1192" s="624" t="str">
        <f t="shared" si="67"/>
        <v>120054800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БУЛГАР ЧЕХ ИНВЕСТ ХОЛДИНГ АД</v>
      </c>
      <c r="B1193" s="624" t="str">
        <f t="shared" si="67"/>
        <v>120054800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БУЛГАР ЧЕХ ИНВЕСТ ХОЛДИНГ АД</v>
      </c>
      <c r="B1194" s="624" t="str">
        <f t="shared" si="67"/>
        <v>120054800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БУЛГАР ЧЕХ ИНВЕСТ ХОЛДИНГ АД</v>
      </c>
      <c r="B1195" s="624" t="str">
        <f t="shared" si="67"/>
        <v>120054800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1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БУЛГАР ЧЕХ ИНВЕСТ ХОЛДИНГ АД</v>
      </c>
      <c r="B1197" s="624" t="str">
        <f t="shared" ref="B1197:B1228" si="70">pdeBulstat</f>
        <v>120054800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242312</v>
      </c>
    </row>
    <row r="1198" spans="1:8">
      <c r="A1198" s="624" t="str">
        <f t="shared" si="69"/>
        <v>БУЛГАР ЧЕХ ИНВЕСТ ХОЛДИНГ АД</v>
      </c>
      <c r="B1198" s="624" t="str">
        <f t="shared" si="70"/>
        <v>120054800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БУЛГАР ЧЕХ ИНВЕСТ ХОЛДИНГ АД</v>
      </c>
      <c r="B1199" s="624" t="str">
        <f t="shared" si="70"/>
        <v>120054800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БУЛГАР ЧЕХ ИНВЕСТ ХОЛДИНГ АД</v>
      </c>
      <c r="B1200" s="624" t="str">
        <f t="shared" si="70"/>
        <v>120054800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БУЛГАР ЧЕХ ИНВЕСТ ХОЛДИНГ АД</v>
      </c>
      <c r="B1201" s="624" t="str">
        <f t="shared" si="70"/>
        <v>120054800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6601607</v>
      </c>
    </row>
    <row r="1202" spans="1:8">
      <c r="A1202" s="624" t="str">
        <f t="shared" si="69"/>
        <v>БУЛГАР ЧЕХ ИНВЕСТ ХОЛДИНГ АД</v>
      </c>
      <c r="B1202" s="624" t="str">
        <f t="shared" si="70"/>
        <v>120054800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6843919</v>
      </c>
    </row>
    <row r="1203" spans="1:8">
      <c r="A1203" s="624" t="str">
        <f t="shared" si="69"/>
        <v>БУЛГАР ЧЕХ ИНВЕСТ ХОЛДИНГ АД</v>
      </c>
      <c r="B1203" s="624" t="str">
        <f t="shared" si="70"/>
        <v>120054800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2148504</v>
      </c>
    </row>
    <row r="1204" spans="1:8">
      <c r="A1204" s="624" t="str">
        <f t="shared" si="69"/>
        <v>БУЛГАР ЧЕХ ИНВЕСТ ХОЛДИНГ АД</v>
      </c>
      <c r="B1204" s="624" t="str">
        <f t="shared" si="70"/>
        <v>120054800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БУЛГАР ЧЕХ ИНВЕСТ ХОЛДИНГ АД</v>
      </c>
      <c r="B1205" s="624" t="str">
        <f t="shared" si="70"/>
        <v>120054800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БУЛГАР ЧЕХ ИНВЕСТ ХОЛДИНГ АД</v>
      </c>
      <c r="B1206" s="624" t="str">
        <f t="shared" si="70"/>
        <v>120054800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БУЛГАР ЧЕХ ИНВЕСТ ХОЛДИНГ АД</v>
      </c>
      <c r="B1207" s="624" t="str">
        <f t="shared" si="70"/>
        <v>120054800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БУЛГАР ЧЕХ ИНВЕСТ ХОЛДИНГ АД</v>
      </c>
      <c r="B1208" s="624" t="str">
        <f t="shared" si="70"/>
        <v>120054800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БУЛГАР ЧЕХ ИНВЕСТ ХОЛДИНГ АД</v>
      </c>
      <c r="B1209" s="624" t="str">
        <f t="shared" si="70"/>
        <v>120054800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75941</v>
      </c>
    </row>
    <row r="1210" spans="1:8">
      <c r="A1210" s="624" t="str">
        <f t="shared" si="69"/>
        <v>БУЛГАР ЧЕХ ИНВЕСТ ХОЛДИНГ АД</v>
      </c>
      <c r="B1210" s="624" t="str">
        <f t="shared" si="70"/>
        <v>120054800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2224445</v>
      </c>
    </row>
    <row r="1211" spans="1:8">
      <c r="A1211" s="624" t="str">
        <f t="shared" si="69"/>
        <v>БУЛГАР ЧЕХ ИНВЕСТ ХОЛДИНГ АД</v>
      </c>
      <c r="B1211" s="624" t="str">
        <f t="shared" si="70"/>
        <v>120054800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БУЛГАР ЧЕХ ИНВЕСТ ХОЛДИНГ АД</v>
      </c>
      <c r="B1212" s="624" t="str">
        <f t="shared" si="70"/>
        <v>120054800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БУЛГАР ЧЕХ ИНВЕСТ ХОЛДИНГ АД</v>
      </c>
      <c r="B1213" s="624" t="str">
        <f t="shared" si="70"/>
        <v>120054800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БУЛГАР ЧЕХ ИНВЕСТ ХОЛДИНГ АД</v>
      </c>
      <c r="B1214" s="624" t="str">
        <f t="shared" si="70"/>
        <v>120054800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БУЛГАР ЧЕХ ИНВЕСТ ХОЛДИНГ АД</v>
      </c>
      <c r="B1215" s="624" t="str">
        <f t="shared" si="70"/>
        <v>120054800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БУЛГАР ЧЕХ ИНВЕСТ ХОЛДИНГ АД</v>
      </c>
      <c r="B1216" s="624" t="str">
        <f t="shared" si="70"/>
        <v>120054800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БУЛГАР ЧЕХ ИНВЕСТ ХОЛДИНГ АД</v>
      </c>
      <c r="B1217" s="624" t="str">
        <f t="shared" si="70"/>
        <v>120054800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БУЛГАР ЧЕХ ИНВЕСТ ХОЛДИНГ АД</v>
      </c>
      <c r="B1218" s="624" t="str">
        <f t="shared" si="70"/>
        <v>120054800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БУЛГАР ЧЕХ ИНВЕСТ ХОЛДИНГ АД</v>
      </c>
      <c r="B1219" s="624" t="str">
        <f t="shared" si="70"/>
        <v>120054800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БУЛГАР ЧЕХ ИНВЕСТ ХОЛДИНГ АД</v>
      </c>
      <c r="B1220" s="624" t="str">
        <f t="shared" si="70"/>
        <v>120054800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БУЛГАР ЧЕХ ИНВЕСТ ХОЛДИНГ АД</v>
      </c>
      <c r="B1221" s="624" t="str">
        <f t="shared" si="70"/>
        <v>120054800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БУЛГАР ЧЕХ ИНВЕСТ ХОЛДИНГ АД</v>
      </c>
      <c r="B1222" s="624" t="str">
        <f t="shared" si="70"/>
        <v>120054800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БУЛГАР ЧЕХ ИНВЕСТ ХОЛДИНГ АД</v>
      </c>
      <c r="B1223" s="624" t="str">
        <f t="shared" si="70"/>
        <v>120054800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БУЛГАР ЧЕХ ИНВЕСТ ХОЛДИНГ АД</v>
      </c>
      <c r="B1224" s="624" t="str">
        <f t="shared" si="70"/>
        <v>120054800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БУЛГАР ЧЕХ ИНВЕСТ ХОЛДИНГ АД</v>
      </c>
      <c r="B1225" s="624" t="str">
        <f t="shared" si="70"/>
        <v>120054800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БУЛГАР ЧЕХ ИНВЕСТ ХОЛДИНГ АД</v>
      </c>
      <c r="B1226" s="624" t="str">
        <f t="shared" si="70"/>
        <v>120054800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БУЛГАР ЧЕХ ИНВЕСТ ХОЛДИНГ АД</v>
      </c>
      <c r="B1227" s="624" t="str">
        <f t="shared" si="70"/>
        <v>120054800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БУЛГАР ЧЕХ ИНВЕСТ ХОЛДИНГ АД</v>
      </c>
      <c r="B1228" s="624" t="str">
        <f t="shared" si="70"/>
        <v>120054800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БУЛГАР ЧЕХ ИНВЕСТ ХОЛДИНГ АД</v>
      </c>
      <c r="B1229" s="624" t="str">
        <f t="shared" ref="B1229:B1260" si="73">pdeBulstat</f>
        <v>120054800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БУЛГАР ЧЕХ ИНВЕСТ ХОЛДИНГ АД</v>
      </c>
      <c r="B1230" s="624" t="str">
        <f t="shared" si="73"/>
        <v>120054800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БУЛГАР ЧЕХ ИНВЕСТ ХОЛДИНГ АД</v>
      </c>
      <c r="B1231" s="624" t="str">
        <f t="shared" si="73"/>
        <v>120054800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БУЛГАР ЧЕХ ИНВЕСТ ХОЛДИНГ АД</v>
      </c>
      <c r="B1232" s="624" t="str">
        <f t="shared" si="73"/>
        <v>120054800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БУЛГАР ЧЕХ ИНВЕСТ ХОЛДИНГ АД</v>
      </c>
      <c r="B1233" s="624" t="str">
        <f t="shared" si="73"/>
        <v>120054800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БУЛГАР ЧЕХ ИНВЕСТ ХОЛДИНГ АД</v>
      </c>
      <c r="B1234" s="624" t="str">
        <f t="shared" si="73"/>
        <v>120054800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БУЛГАР ЧЕХ ИНВЕСТ ХОЛДИНГ АД</v>
      </c>
      <c r="B1235" s="624" t="str">
        <f t="shared" si="73"/>
        <v>120054800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БУЛГАР ЧЕХ ИНВЕСТ ХОЛДИНГ АД</v>
      </c>
      <c r="B1236" s="624" t="str">
        <f t="shared" si="73"/>
        <v>120054800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БУЛГАР ЧЕХ ИНВЕСТ ХОЛДИНГ АД</v>
      </c>
      <c r="B1237" s="624" t="str">
        <f t="shared" si="73"/>
        <v>120054800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БУЛГАР ЧЕХ ИНВЕСТ ХОЛДИНГ АД</v>
      </c>
      <c r="B1238" s="624" t="str">
        <f t="shared" si="73"/>
        <v>120054800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БУЛГАР ЧЕХ ИНВЕСТ ХОЛДИНГ АД</v>
      </c>
      <c r="B1239" s="624" t="str">
        <f t="shared" si="73"/>
        <v>120054800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481</v>
      </c>
    </row>
    <row r="1240" spans="1:8">
      <c r="A1240" s="624" t="str">
        <f t="shared" si="72"/>
        <v>БУЛГАР ЧЕХ ИНВЕСТ ХОЛДИНГ АД</v>
      </c>
      <c r="B1240" s="624" t="str">
        <f t="shared" si="73"/>
        <v>120054800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БУЛГАР ЧЕХ ИНВЕСТ ХОЛДИНГ АД</v>
      </c>
      <c r="B1241" s="624" t="str">
        <f t="shared" si="73"/>
        <v>120054800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БУЛГАР ЧЕХ ИНВЕСТ ХОЛДИНГ АД</v>
      </c>
      <c r="B1242" s="624" t="str">
        <f t="shared" si="73"/>
        <v>120054800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БУЛГАР ЧЕХ ИНВЕСТ ХОЛДИНГ АД</v>
      </c>
      <c r="B1243" s="624" t="str">
        <f t="shared" si="73"/>
        <v>120054800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19920</v>
      </c>
    </row>
    <row r="1244" spans="1:8">
      <c r="A1244" s="624" t="str">
        <f t="shared" si="72"/>
        <v>БУЛГАР ЧЕХ ИНВЕСТ ХОЛДИНГ АД</v>
      </c>
      <c r="B1244" s="624" t="str">
        <f t="shared" si="73"/>
        <v>120054800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20401</v>
      </c>
    </row>
    <row r="1245" spans="1:8">
      <c r="A1245" s="624" t="str">
        <f t="shared" si="72"/>
        <v>БУЛГАР ЧЕХ ИНВЕСТ ХОЛДИНГ АД</v>
      </c>
      <c r="B1245" s="624" t="str">
        <f t="shared" si="73"/>
        <v>120054800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7908</v>
      </c>
    </row>
    <row r="1246" spans="1:8">
      <c r="A1246" s="624" t="str">
        <f t="shared" si="72"/>
        <v>БУЛГАР ЧЕХ ИНВЕСТ ХОЛДИНГ АД</v>
      </c>
      <c r="B1246" s="624" t="str">
        <f t="shared" si="73"/>
        <v>120054800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БУЛГАР ЧЕХ ИНВЕСТ ХОЛДИНГ АД</v>
      </c>
      <c r="B1247" s="624" t="str">
        <f t="shared" si="73"/>
        <v>120054800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БУЛГАР ЧЕХ ИНВЕСТ ХОЛДИНГ АД</v>
      </c>
      <c r="B1248" s="624" t="str">
        <f t="shared" si="73"/>
        <v>120054800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БУЛГАР ЧЕХ ИНВЕСТ ХОЛДИНГ АД</v>
      </c>
      <c r="B1249" s="624" t="str">
        <f t="shared" si="73"/>
        <v>120054800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БУЛГАР ЧЕХ ИНВЕСТ ХОЛДИНГ АД</v>
      </c>
      <c r="B1250" s="624" t="str">
        <f t="shared" si="73"/>
        <v>120054800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БУЛГАР ЧЕХ ИНВЕСТ ХОЛДИНГ АД</v>
      </c>
      <c r="B1251" s="624" t="str">
        <f t="shared" si="73"/>
        <v>120054800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3516</v>
      </c>
    </row>
    <row r="1252" spans="1:8">
      <c r="A1252" s="624" t="str">
        <f t="shared" si="72"/>
        <v>БУЛГАР ЧЕХ ИНВЕСТ ХОЛДИНГ АД</v>
      </c>
      <c r="B1252" s="624" t="str">
        <f t="shared" si="73"/>
        <v>120054800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11424</v>
      </c>
    </row>
    <row r="1253" spans="1:8">
      <c r="A1253" s="624" t="str">
        <f t="shared" si="72"/>
        <v>БУЛГАР ЧЕХ ИНВЕСТ ХОЛДИНГ АД</v>
      </c>
      <c r="B1253" s="624" t="str">
        <f t="shared" si="73"/>
        <v>120054800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1</v>
      </c>
    </row>
    <row r="1254" spans="1:8">
      <c r="A1254" s="624" t="str">
        <f t="shared" si="72"/>
        <v>БУЛГАР ЧЕХ ИНВЕСТ ХОЛДИНГ АД</v>
      </c>
      <c r="B1254" s="624" t="str">
        <f t="shared" si="73"/>
        <v>120054800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БУЛГАР ЧЕХ ИНВЕСТ ХОЛДИНГ АД</v>
      </c>
      <c r="B1255" s="624" t="str">
        <f t="shared" si="73"/>
        <v>120054800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БУЛГАР ЧЕХ ИНВЕСТ ХОЛДИНГ АД</v>
      </c>
      <c r="B1256" s="624" t="str">
        <f t="shared" si="73"/>
        <v>120054800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БУЛГАР ЧЕХ ИНВЕСТ ХОЛДИНГ АД</v>
      </c>
      <c r="B1257" s="624" t="str">
        <f t="shared" si="73"/>
        <v>120054800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25</v>
      </c>
    </row>
    <row r="1258" spans="1:8">
      <c r="A1258" s="624" t="str">
        <f t="shared" si="72"/>
        <v>БУЛГАР ЧЕХ ИНВЕСТ ХОЛДИНГ АД</v>
      </c>
      <c r="B1258" s="624" t="str">
        <f t="shared" si="73"/>
        <v>120054800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26</v>
      </c>
    </row>
    <row r="1259" spans="1:8">
      <c r="A1259" s="624" t="str">
        <f t="shared" si="72"/>
        <v>БУЛГАР ЧЕХ ИНВЕСТ ХОЛДИНГ АД</v>
      </c>
      <c r="B1259" s="624" t="str">
        <f t="shared" si="73"/>
        <v>120054800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299</v>
      </c>
    </row>
    <row r="1260" spans="1:8">
      <c r="A1260" s="624" t="str">
        <f t="shared" si="72"/>
        <v>БУЛГАР ЧЕХ ИНВЕСТ ХОЛДИНГ АД</v>
      </c>
      <c r="B1260" s="624" t="str">
        <f t="shared" si="73"/>
        <v>120054800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БУЛГАР ЧЕХ ИНВЕСТ ХОЛДИНГ АД</v>
      </c>
      <c r="B1261" s="624" t="str">
        <f t="shared" ref="B1261:B1294" si="76">pdeBulstat</f>
        <v>120054800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БУЛГАР ЧЕХ ИНВЕСТ ХОЛДИНГ АД</v>
      </c>
      <c r="B1262" s="624" t="str">
        <f t="shared" si="76"/>
        <v>120054800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БУЛГАР ЧЕХ ИНВЕСТ ХОЛДИНГ АД</v>
      </c>
      <c r="B1263" s="624" t="str">
        <f t="shared" si="76"/>
        <v>120054800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БУЛГАР ЧЕХ ИНВЕСТ ХОЛДИНГ АД</v>
      </c>
      <c r="B1264" s="624" t="str">
        <f t="shared" si="76"/>
        <v>120054800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БУЛГАР ЧЕХ ИНВЕСТ ХОЛДИНГ АД</v>
      </c>
      <c r="B1265" s="624" t="str">
        <f t="shared" si="76"/>
        <v>120054800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13</v>
      </c>
    </row>
    <row r="1266" spans="1:8">
      <c r="A1266" s="624" t="str">
        <f t="shared" si="75"/>
        <v>БУЛГАР ЧЕХ ИНВЕСТ ХОЛДИНГ АД</v>
      </c>
      <c r="B1266" s="624" t="str">
        <f t="shared" si="76"/>
        <v>120054800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312</v>
      </c>
    </row>
    <row r="1267" spans="1:8">
      <c r="A1267" s="624" t="str">
        <f t="shared" si="75"/>
        <v>БУЛГАР ЧЕХ ИНВЕСТ ХОЛДИНГ АД</v>
      </c>
      <c r="B1267" s="624" t="str">
        <f t="shared" si="76"/>
        <v>120054800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4</v>
      </c>
    </row>
    <row r="1268" spans="1:8">
      <c r="A1268" s="624" t="str">
        <f t="shared" si="75"/>
        <v>БУЛГАР ЧЕХ ИНВЕСТ ХОЛДИНГ АД</v>
      </c>
      <c r="B1268" s="624" t="str">
        <f t="shared" si="76"/>
        <v>120054800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БУЛГАР ЧЕХ ИНВЕСТ ХОЛДИНГ АД</v>
      </c>
      <c r="B1269" s="624" t="str">
        <f t="shared" si="76"/>
        <v>120054800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БУЛГАР ЧЕХ ИНВЕСТ ХОЛДИНГ АД</v>
      </c>
      <c r="B1270" s="624" t="str">
        <f t="shared" si="76"/>
        <v>120054800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БУЛГАР ЧЕХ ИНВЕСТ ХОЛДИНГ АД</v>
      </c>
      <c r="B1271" s="624" t="str">
        <f t="shared" si="76"/>
        <v>120054800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50</v>
      </c>
    </row>
    <row r="1272" spans="1:8">
      <c r="A1272" s="624" t="str">
        <f t="shared" si="75"/>
        <v>БУЛГАР ЧЕХ ИНВЕСТ ХОЛДИНГ АД</v>
      </c>
      <c r="B1272" s="624" t="str">
        <f t="shared" si="76"/>
        <v>120054800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54</v>
      </c>
    </row>
    <row r="1273" spans="1:8">
      <c r="A1273" s="624" t="str">
        <f t="shared" si="75"/>
        <v>БУЛГАР ЧЕХ ИНВЕСТ ХОЛДИНГ АД</v>
      </c>
      <c r="B1273" s="624" t="str">
        <f t="shared" si="76"/>
        <v>120054800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11</v>
      </c>
    </row>
    <row r="1274" spans="1:8">
      <c r="A1274" s="624" t="str">
        <f t="shared" si="75"/>
        <v>БУЛГАР ЧЕХ ИНВЕСТ ХОЛДИНГ АД</v>
      </c>
      <c r="B1274" s="624" t="str">
        <f t="shared" si="76"/>
        <v>120054800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БУЛГАР ЧЕХ ИНВЕСТ ХОЛДИНГ АД</v>
      </c>
      <c r="B1275" s="624" t="str">
        <f t="shared" si="76"/>
        <v>120054800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БУЛГАР ЧЕХ ИНВЕСТ ХОЛДИНГ АД</v>
      </c>
      <c r="B1276" s="624" t="str">
        <f t="shared" si="76"/>
        <v>120054800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БУЛГАР ЧЕХ ИНВЕСТ ХОЛДИНГ АД</v>
      </c>
      <c r="B1277" s="624" t="str">
        <f t="shared" si="76"/>
        <v>120054800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БУЛГАР ЧЕХ ИНВЕСТ ХОЛДИНГ АД</v>
      </c>
      <c r="B1278" s="624" t="str">
        <f t="shared" si="76"/>
        <v>120054800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БУЛГАР ЧЕХ ИНВЕСТ ХОЛДИНГ АД</v>
      </c>
      <c r="B1279" s="624" t="str">
        <f t="shared" si="76"/>
        <v>120054800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БУЛГАР ЧЕХ ИНВЕСТ ХОЛДИНГ АД</v>
      </c>
      <c r="B1280" s="624" t="str">
        <f t="shared" si="76"/>
        <v>120054800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11</v>
      </c>
    </row>
    <row r="1281" spans="1:8">
      <c r="A1281" s="624" t="str">
        <f t="shared" si="75"/>
        <v>БУЛГАР ЧЕХ ИНВЕСТ ХОЛДИНГ АД</v>
      </c>
      <c r="B1281" s="624" t="str">
        <f t="shared" si="76"/>
        <v>120054800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478</v>
      </c>
    </row>
    <row r="1282" spans="1:8">
      <c r="A1282" s="624" t="str">
        <f t="shared" si="75"/>
        <v>БУЛГАР ЧЕХ ИНВЕСТ ХОЛДИНГ АД</v>
      </c>
      <c r="B1282" s="624" t="str">
        <f t="shared" si="76"/>
        <v>120054800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БУЛГАР ЧЕХ ИНВЕСТ ХОЛДИНГ АД</v>
      </c>
      <c r="B1283" s="624" t="str">
        <f t="shared" si="76"/>
        <v>120054800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БУЛГАР ЧЕХ ИНВЕСТ ХОЛДИНГ АД</v>
      </c>
      <c r="B1284" s="624" t="str">
        <f t="shared" si="76"/>
        <v>120054800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БУЛГАР ЧЕХ ИНВЕСТ ХОЛДИНГ АД</v>
      </c>
      <c r="B1285" s="624" t="str">
        <f t="shared" si="76"/>
        <v>120054800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19895</v>
      </c>
    </row>
    <row r="1286" spans="1:8">
      <c r="A1286" s="624" t="str">
        <f t="shared" si="75"/>
        <v>БУЛГАР ЧЕХ ИНВЕСТ ХОЛДИНГ АД</v>
      </c>
      <c r="B1286" s="624" t="str">
        <f t="shared" si="76"/>
        <v>120054800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20373</v>
      </c>
    </row>
    <row r="1287" spans="1:8">
      <c r="A1287" s="624" t="str">
        <f t="shared" si="75"/>
        <v>БУЛГАР ЧЕХ ИНВЕСТ ХОЛДИНГ АД</v>
      </c>
      <c r="B1287" s="624" t="str">
        <f t="shared" si="76"/>
        <v>120054800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8196</v>
      </c>
    </row>
    <row r="1288" spans="1:8">
      <c r="A1288" s="624" t="str">
        <f t="shared" si="75"/>
        <v>БУЛГАР ЧЕХ ИНВЕСТ ХОЛДИНГ АД</v>
      </c>
      <c r="B1288" s="624" t="str">
        <f t="shared" si="76"/>
        <v>120054800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БУЛГАР ЧЕХ ИНВЕСТ ХОЛДИНГ АД</v>
      </c>
      <c r="B1289" s="624" t="str">
        <f t="shared" si="76"/>
        <v>120054800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БУЛГАР ЧЕХ ИНВЕСТ ХОЛДИНГ АД</v>
      </c>
      <c r="B1290" s="624" t="str">
        <f t="shared" si="76"/>
        <v>120054800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БУЛГАР ЧЕХ ИНВЕСТ ХОЛДИНГ АД</v>
      </c>
      <c r="B1291" s="624" t="str">
        <f t="shared" si="76"/>
        <v>120054800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БУЛГАР ЧЕХ ИНВЕСТ ХОЛДИНГ АД</v>
      </c>
      <c r="B1292" s="624" t="str">
        <f t="shared" si="76"/>
        <v>120054800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БУЛГАР ЧЕХ ИНВЕСТ ХОЛДИНГ АД</v>
      </c>
      <c r="B1293" s="624" t="str">
        <f t="shared" si="76"/>
        <v>120054800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3529</v>
      </c>
    </row>
    <row r="1294" spans="1:8">
      <c r="A1294" s="624" t="str">
        <f t="shared" si="75"/>
        <v>БУЛГАР ЧЕХ ИНВЕСТ ХОЛДИНГ АД</v>
      </c>
      <c r="B1294" s="624" t="str">
        <f t="shared" si="76"/>
        <v>120054800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11725</v>
      </c>
    </row>
    <row r="1295" spans="1:8" s="441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БУЛГАР ЧЕХ ИНВЕСТ ХОЛДИНГ АД</v>
      </c>
      <c r="B1296" s="624" t="str">
        <f t="shared" ref="B1296:B1335" si="79">pdeBulstat</f>
        <v>120054800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4171</v>
      </c>
    </row>
    <row r="1297" spans="1:8">
      <c r="A1297" s="624" t="str">
        <f t="shared" si="78"/>
        <v>БУЛГАР ЧЕХ ИНВЕСТ ХОЛДИНГ АД</v>
      </c>
      <c r="B1297" s="624" t="str">
        <f t="shared" si="79"/>
        <v>120054800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БУЛГАР ЧЕХ ИНВЕСТ ХОЛДИНГ АД</v>
      </c>
      <c r="B1298" s="624" t="str">
        <f t="shared" si="79"/>
        <v>120054800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БУЛГАР ЧЕХ ИНВЕСТ ХОЛДИНГ АД</v>
      </c>
      <c r="B1299" s="624" t="str">
        <f t="shared" si="79"/>
        <v>120054800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32098</v>
      </c>
    </row>
    <row r="1300" spans="1:8">
      <c r="A1300" s="624" t="str">
        <f t="shared" si="78"/>
        <v>БУЛГАР ЧЕХ ИНВЕСТ ХОЛДИНГ АД</v>
      </c>
      <c r="B1300" s="624" t="str">
        <f t="shared" si="79"/>
        <v>120054800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36269</v>
      </c>
    </row>
    <row r="1301" spans="1:8">
      <c r="A1301" s="624" t="str">
        <f t="shared" si="78"/>
        <v>БУЛГАР ЧЕХ ИНВЕСТ ХОЛДИНГ АД</v>
      </c>
      <c r="B1301" s="624" t="str">
        <f t="shared" si="79"/>
        <v>120054800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БУЛГАР ЧЕХ ИНВЕСТ ХОЛДИНГ АД</v>
      </c>
      <c r="B1302" s="624" t="str">
        <f t="shared" si="79"/>
        <v>120054800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БУЛГАР ЧЕХ ИНВЕСТ ХОЛДИНГ АД</v>
      </c>
      <c r="B1303" s="624" t="str">
        <f t="shared" si="79"/>
        <v>120054800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БУЛГАР ЧЕХ ИНВЕСТ ХОЛДИНГ АД</v>
      </c>
      <c r="B1304" s="624" t="str">
        <f t="shared" si="79"/>
        <v>120054800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БУЛГАР ЧЕХ ИНВЕСТ ХОЛДИНГ АД</v>
      </c>
      <c r="B1305" s="624" t="str">
        <f t="shared" si="79"/>
        <v>120054800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БУЛГАР ЧЕХ ИНВЕСТ ХОЛДИНГ АД</v>
      </c>
      <c r="B1306" s="624" t="str">
        <f t="shared" si="79"/>
        <v>120054800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БУЛГАР ЧЕХ ИНВЕСТ ХОЛДИНГ АД</v>
      </c>
      <c r="B1307" s="624" t="str">
        <f t="shared" si="79"/>
        <v>120054800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БУЛГАР ЧЕХ ИНВЕСТ ХОЛДИНГ АД</v>
      </c>
      <c r="B1308" s="624" t="str">
        <f t="shared" si="79"/>
        <v>120054800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БУЛГАР ЧЕХ ИНВЕСТ ХОЛДИНГ АД</v>
      </c>
      <c r="B1309" s="624" t="str">
        <f t="shared" si="79"/>
        <v>120054800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БУЛГАР ЧЕХ ИНВЕСТ ХОЛДИНГ АД</v>
      </c>
      <c r="B1310" s="624" t="str">
        <f t="shared" si="79"/>
        <v>120054800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БУЛГАР ЧЕХ ИНВЕСТ ХОЛДИНГ АД</v>
      </c>
      <c r="B1311" s="624" t="str">
        <f t="shared" si="79"/>
        <v>120054800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БУЛГАР ЧЕХ ИНВЕСТ ХОЛДИНГ АД</v>
      </c>
      <c r="B1312" s="624" t="str">
        <f t="shared" si="79"/>
        <v>120054800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БУЛГАР ЧЕХ ИНВЕСТ ХОЛДИНГ АД</v>
      </c>
      <c r="B1313" s="624" t="str">
        <f t="shared" si="79"/>
        <v>120054800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БУЛГАР ЧЕХ ИНВЕСТ ХОЛДИНГ АД</v>
      </c>
      <c r="B1314" s="624" t="str">
        <f t="shared" si="79"/>
        <v>120054800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БУЛГАР ЧЕХ ИНВЕСТ ХОЛДИНГ АД</v>
      </c>
      <c r="B1315" s="624" t="str">
        <f t="shared" si="79"/>
        <v>120054800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БУЛГАР ЧЕХ ИНВЕСТ ХОЛДИНГ АД</v>
      </c>
      <c r="B1316" s="624" t="str">
        <f t="shared" si="79"/>
        <v>120054800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БУЛГАР ЧЕХ ИНВЕСТ ХОЛДИНГ АД</v>
      </c>
      <c r="B1317" s="624" t="str">
        <f t="shared" si="79"/>
        <v>120054800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БУЛГАР ЧЕХ ИНВЕСТ ХОЛДИНГ АД</v>
      </c>
      <c r="B1318" s="624" t="str">
        <f t="shared" si="79"/>
        <v>120054800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БУЛГАР ЧЕХ ИНВЕСТ ХОЛДИНГ АД</v>
      </c>
      <c r="B1319" s="624" t="str">
        <f t="shared" si="79"/>
        <v>120054800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8674</v>
      </c>
    </row>
    <row r="1320" spans="1:8">
      <c r="A1320" s="624" t="str">
        <f t="shared" si="78"/>
        <v>БУЛГАР ЧЕХ ИНВЕСТ ХОЛДИНГ АД</v>
      </c>
      <c r="B1320" s="624" t="str">
        <f t="shared" si="79"/>
        <v>120054800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8674</v>
      </c>
    </row>
    <row r="1321" spans="1:8">
      <c r="A1321" s="624" t="str">
        <f t="shared" si="78"/>
        <v>БУЛГАР ЧЕХ ИНВЕСТ ХОЛДИНГ АД</v>
      </c>
      <c r="B1321" s="624" t="str">
        <f t="shared" si="79"/>
        <v>120054800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БУЛГАР ЧЕХ ИНВЕСТ ХОЛДИНГ АД</v>
      </c>
      <c r="B1322" s="624" t="str">
        <f t="shared" si="79"/>
        <v>120054800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БУЛГАР ЧЕХ ИНВЕСТ ХОЛДИНГ АД</v>
      </c>
      <c r="B1323" s="624" t="str">
        <f t="shared" si="79"/>
        <v>120054800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БУЛГАР ЧЕХ ИНВЕСТ ХОЛДИНГ АД</v>
      </c>
      <c r="B1324" s="624" t="str">
        <f t="shared" si="79"/>
        <v>120054800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БУЛГАР ЧЕХ ИНВЕСТ ХОЛДИНГ АД</v>
      </c>
      <c r="B1325" s="624" t="str">
        <f t="shared" si="79"/>
        <v>120054800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БУЛГАР ЧЕХ ИНВЕСТ ХОЛДИНГ АД</v>
      </c>
      <c r="B1326" s="624" t="str">
        <f t="shared" si="79"/>
        <v>120054800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4171</v>
      </c>
    </row>
    <row r="1327" spans="1:8">
      <c r="A1327" s="624" t="str">
        <f t="shared" si="78"/>
        <v>БУЛГАР ЧЕХ ИНВЕСТ ХОЛДИНГ АД</v>
      </c>
      <c r="B1327" s="624" t="str">
        <f t="shared" si="79"/>
        <v>120054800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БУЛГАР ЧЕХ ИНВЕСТ ХОЛДИНГ АД</v>
      </c>
      <c r="B1328" s="624" t="str">
        <f t="shared" si="79"/>
        <v>120054800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БУЛГАР ЧЕХ ИНВЕСТ ХОЛДИНГ АД</v>
      </c>
      <c r="B1329" s="624" t="str">
        <f t="shared" si="79"/>
        <v>120054800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23424</v>
      </c>
    </row>
    <row r="1330" spans="1:8">
      <c r="A1330" s="624" t="str">
        <f t="shared" si="78"/>
        <v>БУЛГАР ЧЕХ ИНВЕСТ ХОЛДИНГ АД</v>
      </c>
      <c r="B1330" s="624" t="str">
        <f t="shared" si="79"/>
        <v>120054800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27595</v>
      </c>
    </row>
    <row r="1331" spans="1:8">
      <c r="A1331" s="624" t="str">
        <f t="shared" si="78"/>
        <v>БУЛГАР ЧЕХ ИНВЕСТ ХОЛДИНГ АД</v>
      </c>
      <c r="B1331" s="624" t="str">
        <f t="shared" si="79"/>
        <v>120054800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БУЛГАР ЧЕХ ИНВЕСТ ХОЛДИНГ АД</v>
      </c>
      <c r="B1332" s="624" t="str">
        <f t="shared" si="79"/>
        <v>120054800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БУЛГАР ЧЕХ ИНВЕСТ ХОЛДИНГ АД</v>
      </c>
      <c r="B1333" s="624" t="str">
        <f t="shared" si="79"/>
        <v>120054800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БУЛГАР ЧЕХ ИНВЕСТ ХОЛДИНГ АД</v>
      </c>
      <c r="B1334" s="624" t="str">
        <f t="shared" si="79"/>
        <v>120054800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БУЛГАР ЧЕХ ИНВЕСТ ХОЛДИНГ АД</v>
      </c>
      <c r="B1335" s="624" t="str">
        <f t="shared" si="79"/>
        <v>120054800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37" zoomScale="55" zoomScaleNormal="85" zoomScaleSheetLayoutView="55" workbookViewId="0">
      <selection activeCell="G63" activeCellId="2" sqref="G48 G60 G63:G6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БУЛГАР ЧЕХ ИНВЕСТ ХОЛДИНГ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120054800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7"/>
      <c r="D10" s="528"/>
      <c r="E10" s="185" t="s">
        <v>37</v>
      </c>
      <c r="F10" s="188"/>
      <c r="G10" s="539"/>
      <c r="H10" s="540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29"/>
      <c r="D11" s="530"/>
      <c r="E11" s="83" t="s">
        <v>39</v>
      </c>
      <c r="F11" s="162"/>
      <c r="G11" s="541"/>
      <c r="H11" s="542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1191</v>
      </c>
      <c r="H12" s="159">
        <v>1191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1191</v>
      </c>
      <c r="H13" s="159">
        <v>1191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7" t="s">
        <v>66</v>
      </c>
      <c r="F18" s="426" t="s">
        <v>67</v>
      </c>
      <c r="G18" s="543">
        <f>G12+G15+G16+G17</f>
        <v>1191</v>
      </c>
      <c r="H18" s="544">
        <f>H12+H15+H16+H17</f>
        <v>1191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5"/>
      <c r="H19" s="546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8" t="s">
        <v>71</v>
      </c>
      <c r="B20" s="80" t="s">
        <v>72</v>
      </c>
      <c r="C20" s="531">
        <f>SUM(C12:C19)</f>
        <v>0</v>
      </c>
      <c r="D20" s="532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2">
        <v>434</v>
      </c>
      <c r="D21" s="423">
        <v>434</v>
      </c>
      <c r="E21" s="74" t="s">
        <v>77</v>
      </c>
      <c r="F21" s="78" t="s">
        <v>78</v>
      </c>
      <c r="G21" s="160">
        <v>-28</v>
      </c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2"/>
      <c r="D22" s="423"/>
      <c r="E22" s="164" t="s">
        <v>81</v>
      </c>
      <c r="F22" s="78" t="s">
        <v>82</v>
      </c>
      <c r="G22" s="529">
        <f>SUM(G23:G25)</f>
        <v>80</v>
      </c>
      <c r="H22" s="530">
        <f>SUM(H23:H25)</f>
        <v>80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29"/>
      <c r="D23" s="530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80</v>
      </c>
      <c r="H25" s="160">
        <v>80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0" t="s">
        <v>96</v>
      </c>
      <c r="F26" s="79" t="s">
        <v>97</v>
      </c>
      <c r="G26" s="531">
        <f>G20+G21+G22</f>
        <v>52</v>
      </c>
      <c r="H26" s="532">
        <f>H20+H21+H22</f>
        <v>80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>
        <v>795</v>
      </c>
      <c r="D27" s="160">
        <v>799</v>
      </c>
      <c r="E27" s="83" t="s">
        <v>100</v>
      </c>
      <c r="F27" s="79"/>
      <c r="G27" s="545"/>
      <c r="H27" s="546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8" t="s">
        <v>101</v>
      </c>
      <c r="B28" s="80" t="s">
        <v>102</v>
      </c>
      <c r="C28" s="531">
        <f>SUM(C24:C27)</f>
        <v>795</v>
      </c>
      <c r="D28" s="532">
        <f>SUM(D24:D27)</f>
        <v>799</v>
      </c>
      <c r="E28" s="165" t="s">
        <v>103</v>
      </c>
      <c r="F28" s="78" t="s">
        <v>104</v>
      </c>
      <c r="G28" s="529">
        <f>SUM(G29:G31)</f>
        <v>3505</v>
      </c>
      <c r="H28" s="530">
        <f>SUM(H29:H31)</f>
        <v>3432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60">
        <v>3535</v>
      </c>
      <c r="H29" s="160">
        <v>3463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29"/>
      <c r="D30" s="530"/>
      <c r="E30" s="164" t="s">
        <v>108</v>
      </c>
      <c r="F30" s="78" t="s">
        <v>109</v>
      </c>
      <c r="G30" s="160">
        <v>-30</v>
      </c>
      <c r="H30" s="160">
        <v>-30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>
        <v>-1</v>
      </c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-180</v>
      </c>
      <c r="H32" s="160">
        <v>73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8" t="s">
        <v>118</v>
      </c>
      <c r="B33" s="80" t="s">
        <v>119</v>
      </c>
      <c r="C33" s="531">
        <f>C31+C32</f>
        <v>0</v>
      </c>
      <c r="D33" s="532">
        <f>D31+D32</f>
        <v>0</v>
      </c>
      <c r="E33" s="163" t="s">
        <v>120</v>
      </c>
      <c r="F33" s="78" t="s">
        <v>121</v>
      </c>
      <c r="G33" s="160"/>
      <c r="H33" s="160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29"/>
      <c r="D34" s="530"/>
      <c r="E34" s="430" t="s">
        <v>123</v>
      </c>
      <c r="F34" s="79" t="s">
        <v>124</v>
      </c>
      <c r="G34" s="531">
        <f>G28+G32+G33</f>
        <v>3325</v>
      </c>
      <c r="H34" s="532">
        <f>H28+H32+H33</f>
        <v>3505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29">
        <f>SUM(C36:C39)</f>
        <v>4179</v>
      </c>
      <c r="D35" s="530">
        <f>SUM(D36:D39)</f>
        <v>3179</v>
      </c>
      <c r="E35" s="74"/>
      <c r="F35" s="82"/>
      <c r="G35" s="547"/>
      <c r="H35" s="54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4171</v>
      </c>
      <c r="D36" s="160">
        <v>3171</v>
      </c>
      <c r="E36" s="166"/>
      <c r="F36" s="84"/>
      <c r="G36" s="547"/>
      <c r="H36" s="54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29" t="s">
        <v>131</v>
      </c>
      <c r="F37" s="82" t="s">
        <v>132</v>
      </c>
      <c r="G37" s="533">
        <f>G26+G18+G34</f>
        <v>4568</v>
      </c>
      <c r="H37" s="534">
        <f>H26+H18+H34</f>
        <v>4776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7"/>
      <c r="H38" s="54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>
        <v>8</v>
      </c>
      <c r="D39" s="159">
        <v>8</v>
      </c>
      <c r="E39" s="176"/>
      <c r="F39" s="177"/>
      <c r="G39" s="549"/>
      <c r="H39" s="550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8" t="s">
        <v>139</v>
      </c>
      <c r="F40" s="175" t="s">
        <v>140</v>
      </c>
      <c r="G40" s="516"/>
      <c r="H40" s="517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9"/>
      <c r="H41" s="550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1"/>
      <c r="H42" s="552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7"/>
      <c r="H43" s="54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>
        <v>20374</v>
      </c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19" t="s">
        <v>157</v>
      </c>
      <c r="B46" s="80" t="s">
        <v>158</v>
      </c>
      <c r="C46" s="531">
        <f>C35+C40+C45</f>
        <v>24553</v>
      </c>
      <c r="D46" s="532">
        <f>D35+D40+D45</f>
        <v>3179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29337</v>
      </c>
      <c r="H48" s="160">
        <v>8606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9">
        <f>SUM(G44:G49)</f>
        <v>29337</v>
      </c>
      <c r="H50" s="530">
        <f>SUM(H44:H49)</f>
        <v>8606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9"/>
      <c r="H51" s="530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8" t="s">
        <v>176</v>
      </c>
      <c r="B52" s="80" t="s">
        <v>177</v>
      </c>
      <c r="C52" s="531">
        <f>SUM(C48:C51)</f>
        <v>0</v>
      </c>
      <c r="D52" s="532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4">
        <v>794</v>
      </c>
      <c r="D54" s="425">
        <v>100</v>
      </c>
      <c r="E54" s="74" t="s">
        <v>185</v>
      </c>
      <c r="F54" s="79" t="s">
        <v>186</v>
      </c>
      <c r="G54" s="160">
        <v>37</v>
      </c>
      <c r="H54" s="159">
        <v>37</v>
      </c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4"/>
      <c r="D55" s="425"/>
      <c r="E55" s="74" t="s">
        <v>189</v>
      </c>
      <c r="F55" s="79" t="s">
        <v>190</v>
      </c>
      <c r="G55" s="160"/>
      <c r="H55" s="159"/>
    </row>
    <row r="56" spans="1:28" ht="16.5" thickBot="1">
      <c r="A56" s="421" t="s">
        <v>191</v>
      </c>
      <c r="B56" s="171" t="s">
        <v>192</v>
      </c>
      <c r="C56" s="535">
        <f>C20+C21+C22+C28+C33+C46+C52+C54+C55</f>
        <v>26576</v>
      </c>
      <c r="D56" s="536">
        <f>D20+D21+D22+D28+D33+D46+D52+D54+D55</f>
        <v>4512</v>
      </c>
      <c r="E56" s="83" t="s">
        <v>193</v>
      </c>
      <c r="F56" s="82" t="s">
        <v>194</v>
      </c>
      <c r="G56" s="533">
        <f>G50+G52+G53+G54+G55</f>
        <v>29374</v>
      </c>
      <c r="H56" s="534">
        <f>H50+H52+H53+H54+H55</f>
        <v>8643</v>
      </c>
      <c r="M56" s="81"/>
    </row>
    <row r="57" spans="1:28">
      <c r="A57" s="172" t="s">
        <v>195</v>
      </c>
      <c r="B57" s="173"/>
      <c r="C57" s="527"/>
      <c r="D57" s="528"/>
      <c r="E57" s="172" t="s">
        <v>196</v>
      </c>
      <c r="F57" s="175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2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111</v>
      </c>
      <c r="H60" s="159">
        <v>4308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9">
        <f>SUM(G62:G68)</f>
        <v>12918</v>
      </c>
      <c r="H61" s="530">
        <f>SUM(H62:H68)</f>
        <v>4662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60">
        <v>5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12105</v>
      </c>
      <c r="H63" s="160">
        <v>4638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811</v>
      </c>
      <c r="H64" s="160">
        <v>16</v>
      </c>
      <c r="M64" s="81"/>
    </row>
    <row r="65" spans="1:13">
      <c r="A65" s="428" t="s">
        <v>71</v>
      </c>
      <c r="B65" s="80" t="s">
        <v>222</v>
      </c>
      <c r="C65" s="531">
        <f>SUM(C59:C64)</f>
        <v>0</v>
      </c>
      <c r="D65" s="532">
        <f>SUM(D59:D64)</f>
        <v>0</v>
      </c>
      <c r="E65" s="74" t="s">
        <v>223</v>
      </c>
      <c r="F65" s="78" t="s">
        <v>224</v>
      </c>
      <c r="G65" s="160"/>
      <c r="H65" s="160"/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60"/>
      <c r="H66" s="160">
        <v>2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60">
        <v>1</v>
      </c>
      <c r="H67" s="160">
        <v>1</v>
      </c>
    </row>
    <row r="68" spans="1:13">
      <c r="A68" s="74" t="s">
        <v>230</v>
      </c>
      <c r="B68" s="76" t="s">
        <v>231</v>
      </c>
      <c r="C68" s="160">
        <v>230</v>
      </c>
      <c r="D68" s="160">
        <v>230</v>
      </c>
      <c r="E68" s="74" t="s">
        <v>232</v>
      </c>
      <c r="F68" s="78" t="s">
        <v>233</v>
      </c>
      <c r="G68" s="160">
        <v>1</v>
      </c>
      <c r="H68" s="160"/>
    </row>
    <row r="69" spans="1:13">
      <c r="A69" s="74" t="s">
        <v>234</v>
      </c>
      <c r="B69" s="76" t="s">
        <v>235</v>
      </c>
      <c r="C69" s="160"/>
      <c r="D69" s="160"/>
      <c r="E69" s="164" t="s">
        <v>98</v>
      </c>
      <c r="F69" s="78" t="s">
        <v>236</v>
      </c>
      <c r="G69" s="160">
        <v>670</v>
      </c>
      <c r="H69" s="160"/>
    </row>
    <row r="70" spans="1:13">
      <c r="A70" s="74" t="s">
        <v>237</v>
      </c>
      <c r="B70" s="76" t="s">
        <v>238</v>
      </c>
      <c r="C70" s="160">
        <v>1332</v>
      </c>
      <c r="D70" s="160">
        <v>2535</v>
      </c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>
        <v>7272</v>
      </c>
      <c r="D71" s="160">
        <v>5927</v>
      </c>
      <c r="E71" s="420" t="s">
        <v>66</v>
      </c>
      <c r="F71" s="79" t="s">
        <v>243</v>
      </c>
      <c r="G71" s="531">
        <f>G59+G60+G61+G69+G70</f>
        <v>13699</v>
      </c>
      <c r="H71" s="532">
        <f>H59+H60+H61+H69+H70</f>
        <v>8970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29"/>
      <c r="H72" s="530"/>
    </row>
    <row r="73" spans="1:13">
      <c r="A73" s="74" t="s">
        <v>246</v>
      </c>
      <c r="B73" s="76" t="s">
        <v>247</v>
      </c>
      <c r="C73" s="160"/>
      <c r="D73" s="160">
        <v>1</v>
      </c>
      <c r="E73" s="419" t="s">
        <v>248</v>
      </c>
      <c r="F73" s="79" t="s">
        <v>249</v>
      </c>
      <c r="G73" s="424"/>
      <c r="H73" s="425"/>
    </row>
    <row r="74" spans="1:13">
      <c r="A74" s="74" t="s">
        <v>250</v>
      </c>
      <c r="B74" s="76" t="s">
        <v>251</v>
      </c>
      <c r="C74" s="160"/>
      <c r="D74" s="160"/>
      <c r="E74" s="507"/>
      <c r="F74" s="508"/>
      <c r="G74" s="529"/>
      <c r="H74" s="553"/>
    </row>
    <row r="75" spans="1:13">
      <c r="A75" s="74" t="s">
        <v>252</v>
      </c>
      <c r="B75" s="76" t="s">
        <v>253</v>
      </c>
      <c r="C75" s="160">
        <v>112</v>
      </c>
      <c r="D75" s="160"/>
      <c r="E75" s="431" t="s">
        <v>181</v>
      </c>
      <c r="F75" s="79" t="s">
        <v>254</v>
      </c>
      <c r="G75" s="424"/>
      <c r="H75" s="425"/>
    </row>
    <row r="76" spans="1:13">
      <c r="A76" s="428" t="s">
        <v>96</v>
      </c>
      <c r="B76" s="80" t="s">
        <v>255</v>
      </c>
      <c r="C76" s="531">
        <f>SUM(C68:C75)</f>
        <v>8946</v>
      </c>
      <c r="D76" s="532">
        <f>SUM(D68:D75)</f>
        <v>8693</v>
      </c>
      <c r="E76" s="507"/>
      <c r="F76" s="508"/>
      <c r="G76" s="529"/>
      <c r="H76" s="553"/>
    </row>
    <row r="77" spans="1:13">
      <c r="A77" s="74"/>
      <c r="B77" s="76"/>
      <c r="C77" s="529"/>
      <c r="D77" s="530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4315</v>
      </c>
      <c r="D79" s="530">
        <f>SUM(D80:D82)</f>
        <v>1892</v>
      </c>
      <c r="E79" s="168" t="s">
        <v>261</v>
      </c>
      <c r="F79" s="82" t="s">
        <v>262</v>
      </c>
      <c r="G79" s="533">
        <f>G71+G73+G75+G77</f>
        <v>13699</v>
      </c>
      <c r="H79" s="534">
        <f>H71+H73+H75+H77</f>
        <v>8970</v>
      </c>
    </row>
    <row r="80" spans="1:13">
      <c r="A80" s="74" t="s">
        <v>263</v>
      </c>
      <c r="B80" s="76" t="s">
        <v>264</v>
      </c>
      <c r="C80" s="160"/>
      <c r="D80" s="160"/>
      <c r="E80" s="507"/>
      <c r="F80" s="508"/>
      <c r="G80" s="529"/>
      <c r="H80" s="553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60">
        <v>4315</v>
      </c>
      <c r="D82" s="160">
        <v>1892</v>
      </c>
      <c r="E82" s="170"/>
      <c r="F82" s="86"/>
      <c r="G82" s="554"/>
      <c r="H82" s="555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54"/>
      <c r="H83" s="555"/>
    </row>
    <row r="84" spans="1:13">
      <c r="A84" s="74" t="s">
        <v>153</v>
      </c>
      <c r="B84" s="76" t="s">
        <v>271</v>
      </c>
      <c r="C84" s="160">
        <v>7410</v>
      </c>
      <c r="D84" s="160">
        <v>7066</v>
      </c>
      <c r="E84" s="170"/>
      <c r="F84" s="86"/>
      <c r="G84" s="554"/>
      <c r="H84" s="555"/>
    </row>
    <row r="85" spans="1:13">
      <c r="A85" s="428" t="s">
        <v>272</v>
      </c>
      <c r="B85" s="80" t="s">
        <v>273</v>
      </c>
      <c r="C85" s="531">
        <f>C84+C83+C79</f>
        <v>11725</v>
      </c>
      <c r="D85" s="532">
        <f>D84+D83+D79</f>
        <v>8958</v>
      </c>
      <c r="E85" s="167"/>
      <c r="F85" s="86"/>
      <c r="G85" s="554"/>
      <c r="H85" s="555"/>
    </row>
    <row r="86" spans="1:13">
      <c r="A86" s="74"/>
      <c r="B86" s="80"/>
      <c r="C86" s="529"/>
      <c r="D86" s="530"/>
      <c r="E86" s="170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7"/>
      <c r="F87" s="86"/>
      <c r="G87" s="554"/>
      <c r="H87" s="555"/>
    </row>
    <row r="88" spans="1:13">
      <c r="A88" s="74" t="s">
        <v>275</v>
      </c>
      <c r="B88" s="76" t="s">
        <v>276</v>
      </c>
      <c r="C88" s="160">
        <v>6</v>
      </c>
      <c r="D88" s="160">
        <v>6</v>
      </c>
      <c r="E88" s="170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60">
        <v>311</v>
      </c>
      <c r="D89" s="160">
        <v>132</v>
      </c>
      <c r="E89" s="167"/>
      <c r="F89" s="86"/>
      <c r="G89" s="554"/>
      <c r="H89" s="555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54"/>
      <c r="H91" s="555"/>
    </row>
    <row r="92" spans="1:13">
      <c r="A92" s="428" t="s">
        <v>283</v>
      </c>
      <c r="B92" s="80" t="s">
        <v>284</v>
      </c>
      <c r="C92" s="531">
        <f>SUM(C88:C91)</f>
        <v>317</v>
      </c>
      <c r="D92" s="532">
        <f>SUM(D88:D91)</f>
        <v>138</v>
      </c>
      <c r="E92" s="167"/>
      <c r="F92" s="86"/>
      <c r="G92" s="554"/>
      <c r="H92" s="555"/>
      <c r="M92" s="81"/>
    </row>
    <row r="93" spans="1:13">
      <c r="A93" s="419" t="s">
        <v>285</v>
      </c>
      <c r="B93" s="80" t="s">
        <v>286</v>
      </c>
      <c r="C93" s="424">
        <v>77</v>
      </c>
      <c r="D93" s="425">
        <v>88</v>
      </c>
      <c r="E93" s="167"/>
      <c r="F93" s="86"/>
      <c r="G93" s="554"/>
      <c r="H93" s="555"/>
    </row>
    <row r="94" spans="1:13" ht="16.5" thickBot="1">
      <c r="A94" s="421" t="s">
        <v>287</v>
      </c>
      <c r="B94" s="171" t="s">
        <v>288</v>
      </c>
      <c r="C94" s="535">
        <f>C65+C76+C85+C92+C93</f>
        <v>21065</v>
      </c>
      <c r="D94" s="536">
        <f>D65+D76+D85+D92+D93</f>
        <v>17877</v>
      </c>
      <c r="E94" s="189"/>
      <c r="F94" s="190"/>
      <c r="G94" s="556"/>
      <c r="H94" s="557"/>
      <c r="M94" s="81"/>
    </row>
    <row r="95" spans="1:13" ht="32.25" thickBot="1">
      <c r="A95" s="433" t="s">
        <v>289</v>
      </c>
      <c r="B95" s="434" t="s">
        <v>290</v>
      </c>
      <c r="C95" s="537">
        <f>C94+C56</f>
        <v>47641</v>
      </c>
      <c r="D95" s="538">
        <f>D94+D56</f>
        <v>22389</v>
      </c>
      <c r="E95" s="191" t="s">
        <v>291</v>
      </c>
      <c r="F95" s="435" t="s">
        <v>292</v>
      </c>
      <c r="G95" s="537">
        <f>G37+G40+G56+G79</f>
        <v>47641</v>
      </c>
      <c r="H95" s="538">
        <f>H37+H40+H56+H79</f>
        <v>22389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11" t="s">
        <v>8</v>
      </c>
      <c r="B98" s="635">
        <f>pdeReportingDate</f>
        <v>45860</v>
      </c>
      <c r="C98" s="635"/>
      <c r="D98" s="635"/>
      <c r="E98" s="635"/>
      <c r="F98" s="635"/>
      <c r="G98" s="635"/>
      <c r="H98" s="635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6" t="str">
        <f>authorName</f>
        <v>Марияна Пенчева Пенчева</v>
      </c>
      <c r="C100" s="636"/>
      <c r="D100" s="636"/>
      <c r="E100" s="636"/>
      <c r="F100" s="636"/>
      <c r="G100" s="636"/>
      <c r="H100" s="636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7"/>
      <c r="C102" s="637"/>
      <c r="D102" s="637"/>
      <c r="E102" s="637"/>
      <c r="F102" s="637"/>
      <c r="G102" s="637"/>
      <c r="H102" s="637"/>
    </row>
    <row r="103" spans="1:13" ht="21.75" customHeight="1">
      <c r="A103" s="613"/>
      <c r="B103" s="634" t="s">
        <v>294</v>
      </c>
      <c r="C103" s="634"/>
      <c r="D103" s="634"/>
      <c r="E103" s="634"/>
      <c r="M103" s="81"/>
    </row>
    <row r="104" spans="1:13" ht="21.75" customHeight="1">
      <c r="A104" s="613"/>
      <c r="B104" s="634" t="s">
        <v>294</v>
      </c>
      <c r="C104" s="634"/>
      <c r="D104" s="634"/>
      <c r="E104" s="634"/>
    </row>
    <row r="105" spans="1:13" ht="21.75" customHeight="1">
      <c r="A105" s="613"/>
      <c r="B105" s="634" t="s">
        <v>294</v>
      </c>
      <c r="C105" s="634"/>
      <c r="D105" s="634"/>
      <c r="E105" s="634"/>
      <c r="M105" s="81"/>
    </row>
    <row r="106" spans="1:13" ht="21.75" customHeight="1">
      <c r="A106" s="613"/>
      <c r="B106" s="634" t="s">
        <v>294</v>
      </c>
      <c r="C106" s="634"/>
      <c r="D106" s="634"/>
      <c r="E106" s="634"/>
    </row>
    <row r="107" spans="1:13" ht="21.75" customHeight="1">
      <c r="A107" s="613"/>
      <c r="B107" s="634"/>
      <c r="C107" s="634"/>
      <c r="D107" s="634"/>
      <c r="E107" s="634"/>
      <c r="M107" s="81"/>
    </row>
    <row r="108" spans="1:13" ht="21.75" customHeight="1">
      <c r="A108" s="613"/>
      <c r="B108" s="634"/>
      <c r="C108" s="634"/>
      <c r="D108" s="634"/>
      <c r="E108" s="634"/>
    </row>
    <row r="109" spans="1:13" ht="21.75" customHeight="1">
      <c r="A109" s="613"/>
      <c r="B109" s="634"/>
      <c r="C109" s="634"/>
      <c r="D109" s="634"/>
      <c r="E109" s="634"/>
      <c r="M109" s="81"/>
    </row>
    <row r="117" spans="5:13">
      <c r="E117" s="510"/>
    </row>
    <row r="119" spans="5:13">
      <c r="E119" s="510"/>
      <c r="M119" s="81"/>
    </row>
    <row r="121" spans="5:13">
      <c r="E121" s="510"/>
      <c r="M121" s="81"/>
    </row>
    <row r="123" spans="5:13">
      <c r="E123" s="510"/>
    </row>
    <row r="125" spans="5:13">
      <c r="E125" s="510"/>
      <c r="M125" s="81"/>
    </row>
    <row r="127" spans="5:13">
      <c r="E127" s="51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0"/>
      <c r="M135" s="81"/>
    </row>
    <row r="137" spans="5:13">
      <c r="E137" s="510"/>
      <c r="M137" s="81"/>
    </row>
    <row r="139" spans="5:13">
      <c r="E139" s="510"/>
      <c r="M139" s="81"/>
    </row>
    <row r="141" spans="5:13">
      <c r="E141" s="510"/>
      <c r="M141" s="81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1"/>
    </row>
    <row r="151" spans="5:13">
      <c r="M151" s="81"/>
    </row>
    <row r="153" spans="5:13">
      <c r="M153" s="81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1:D22 G77:H77 G75:H75 G73:H73 C24:D27 C54:D55 C12:D19 C36:D39 C31:D31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="70" zoomScaleNormal="70" zoomScaleSheetLayoutView="70" workbookViewId="0">
      <selection activeCell="C28" sqref="C2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БУЛГАР ЧЕХ ИНВЕСТ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120054800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2"/>
      <c r="H10" s="563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4"/>
      <c r="D12" s="274"/>
      <c r="E12" s="157" t="s">
        <v>304</v>
      </c>
      <c r="F12" s="202" t="s">
        <v>305</v>
      </c>
      <c r="G12" s="274"/>
      <c r="H12" s="275"/>
    </row>
    <row r="13" spans="1:9">
      <c r="A13" s="157" t="s">
        <v>306</v>
      </c>
      <c r="B13" s="155" t="s">
        <v>307</v>
      </c>
      <c r="C13" s="519">
        <v>90</v>
      </c>
      <c r="D13" s="274">
        <v>113</v>
      </c>
      <c r="E13" s="157" t="s">
        <v>308</v>
      </c>
      <c r="F13" s="202" t="s">
        <v>309</v>
      </c>
      <c r="G13" s="274"/>
      <c r="H13" s="275"/>
    </row>
    <row r="14" spans="1:9">
      <c r="A14" s="157" t="s">
        <v>310</v>
      </c>
      <c r="B14" s="155" t="s">
        <v>311</v>
      </c>
      <c r="C14" s="519">
        <v>4</v>
      </c>
      <c r="D14" s="274">
        <v>4</v>
      </c>
      <c r="E14" s="157" t="s">
        <v>312</v>
      </c>
      <c r="F14" s="202" t="s">
        <v>313</v>
      </c>
      <c r="G14" s="274"/>
      <c r="H14" s="275"/>
    </row>
    <row r="15" spans="1:9">
      <c r="A15" s="157" t="s">
        <v>314</v>
      </c>
      <c r="B15" s="155" t="s">
        <v>315</v>
      </c>
      <c r="C15" s="519">
        <v>50</v>
      </c>
      <c r="D15" s="274">
        <v>40</v>
      </c>
      <c r="E15" s="157" t="s">
        <v>98</v>
      </c>
      <c r="F15" s="202" t="s">
        <v>316</v>
      </c>
      <c r="G15" s="274">
        <v>2</v>
      </c>
      <c r="H15" s="274">
        <v>118</v>
      </c>
    </row>
    <row r="16" spans="1:9">
      <c r="A16" s="157" t="s">
        <v>317</v>
      </c>
      <c r="B16" s="155" t="s">
        <v>318</v>
      </c>
      <c r="C16" s="519">
        <v>3</v>
      </c>
      <c r="D16" s="274">
        <v>1</v>
      </c>
      <c r="E16" s="198" t="s">
        <v>71</v>
      </c>
      <c r="F16" s="224" t="s">
        <v>319</v>
      </c>
      <c r="G16" s="558">
        <f>SUM(G12:G15)</f>
        <v>2</v>
      </c>
      <c r="H16" s="559">
        <f>SUM(H12:H15)</f>
        <v>118</v>
      </c>
    </row>
    <row r="17" spans="1:8" ht="31.5">
      <c r="A17" s="157" t="s">
        <v>320</v>
      </c>
      <c r="B17" s="155" t="s">
        <v>321</v>
      </c>
      <c r="C17" s="519"/>
      <c r="D17" s="274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519"/>
      <c r="D18" s="274"/>
      <c r="E18" s="196" t="s">
        <v>324</v>
      </c>
      <c r="F18" s="200" t="s">
        <v>325</v>
      </c>
      <c r="G18" s="567"/>
      <c r="H18" s="568"/>
    </row>
    <row r="19" spans="1:8">
      <c r="A19" s="157" t="s">
        <v>326</v>
      </c>
      <c r="B19" s="155" t="s">
        <v>327</v>
      </c>
      <c r="C19" s="519">
        <v>9</v>
      </c>
      <c r="D19" s="274">
        <v>9</v>
      </c>
      <c r="E19" s="157" t="s">
        <v>328</v>
      </c>
      <c r="F19" s="199" t="s">
        <v>329</v>
      </c>
      <c r="G19" s="274"/>
      <c r="H19" s="275"/>
    </row>
    <row r="20" spans="1:8">
      <c r="A20" s="197" t="s">
        <v>330</v>
      </c>
      <c r="B20" s="155" t="s">
        <v>331</v>
      </c>
      <c r="C20" s="274">
        <v>4</v>
      </c>
      <c r="D20" s="274">
        <v>5</v>
      </c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4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8">
        <f>SUM(C12:C18)+C19</f>
        <v>156</v>
      </c>
      <c r="D22" s="559">
        <f>SUM(D12:D18)+D19</f>
        <v>167</v>
      </c>
      <c r="E22" s="157" t="s">
        <v>336</v>
      </c>
      <c r="F22" s="199" t="s">
        <v>337</v>
      </c>
      <c r="G22" s="519">
        <v>88</v>
      </c>
      <c r="H22" s="274">
        <v>258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4"/>
      <c r="H23" s="274">
        <v>236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519">
        <v>329</v>
      </c>
      <c r="H24" s="274">
        <v>146</v>
      </c>
    </row>
    <row r="25" spans="1:8" ht="31.5">
      <c r="A25" s="157" t="s">
        <v>343</v>
      </c>
      <c r="B25" s="199" t="s">
        <v>344</v>
      </c>
      <c r="C25" s="519">
        <v>500</v>
      </c>
      <c r="D25" s="274">
        <v>463</v>
      </c>
      <c r="E25" s="157" t="s">
        <v>345</v>
      </c>
      <c r="F25" s="199" t="s">
        <v>346</v>
      </c>
      <c r="G25" s="274"/>
      <c r="H25" s="274"/>
    </row>
    <row r="26" spans="1:8" ht="31.5">
      <c r="A26" s="157" t="s">
        <v>347</v>
      </c>
      <c r="B26" s="199" t="s">
        <v>348</v>
      </c>
      <c r="C26" s="519">
        <v>11</v>
      </c>
      <c r="D26" s="274">
        <v>82</v>
      </c>
      <c r="E26" s="157" t="s">
        <v>349</v>
      </c>
      <c r="F26" s="199" t="s">
        <v>350</v>
      </c>
      <c r="G26" s="519">
        <v>186</v>
      </c>
      <c r="H26" s="274"/>
    </row>
    <row r="27" spans="1:8" ht="31.5">
      <c r="A27" s="157" t="s">
        <v>351</v>
      </c>
      <c r="B27" s="199" t="s">
        <v>352</v>
      </c>
      <c r="C27" s="274"/>
      <c r="D27" s="274"/>
      <c r="E27" s="198" t="s">
        <v>123</v>
      </c>
      <c r="F27" s="200" t="s">
        <v>353</v>
      </c>
      <c r="G27" s="558">
        <f>SUM(G22:G26)</f>
        <v>603</v>
      </c>
      <c r="H27" s="559">
        <f>SUM(H22:H26)</f>
        <v>640</v>
      </c>
    </row>
    <row r="28" spans="1:8">
      <c r="A28" s="157" t="s">
        <v>98</v>
      </c>
      <c r="B28" s="199" t="s">
        <v>354</v>
      </c>
      <c r="C28" s="519">
        <v>1</v>
      </c>
      <c r="D28" s="274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8">
        <f>SUM(C25:C28)</f>
        <v>512</v>
      </c>
      <c r="D29" s="559">
        <f>SUM(D25:D28)</f>
        <v>546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668</v>
      </c>
      <c r="D31" s="214">
        <f>D29+D22</f>
        <v>713</v>
      </c>
      <c r="E31" s="211" t="s">
        <v>358</v>
      </c>
      <c r="F31" s="226" t="s">
        <v>359</v>
      </c>
      <c r="G31" s="213">
        <f>G16+G18+G27</f>
        <v>605</v>
      </c>
      <c r="H31" s="214">
        <f>H16+H18+H27</f>
        <v>758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45</v>
      </c>
      <c r="E33" s="195" t="s">
        <v>362</v>
      </c>
      <c r="F33" s="200" t="s">
        <v>363</v>
      </c>
      <c r="G33" s="558">
        <f>IF((C31-G31)&gt;0,C31-G31,0)</f>
        <v>63</v>
      </c>
      <c r="H33" s="559">
        <f>IF((D31-H31)&gt;0,D31-H31,0)</f>
        <v>0</v>
      </c>
    </row>
    <row r="34" spans="1:8" ht="31.5">
      <c r="A34" s="201" t="s">
        <v>364</v>
      </c>
      <c r="B34" s="200" t="s">
        <v>365</v>
      </c>
      <c r="C34" s="274"/>
      <c r="D34" s="275"/>
      <c r="E34" s="196" t="s">
        <v>366</v>
      </c>
      <c r="F34" s="199" t="s">
        <v>367</v>
      </c>
      <c r="G34" s="274"/>
      <c r="H34" s="275"/>
    </row>
    <row r="35" spans="1:8">
      <c r="A35" s="196" t="s">
        <v>368</v>
      </c>
      <c r="B35" s="200" t="s">
        <v>369</v>
      </c>
      <c r="C35" s="274"/>
      <c r="D35" s="275"/>
      <c r="E35" s="196" t="s">
        <v>370</v>
      </c>
      <c r="F35" s="199" t="s">
        <v>371</v>
      </c>
      <c r="G35" s="274"/>
      <c r="H35" s="275"/>
    </row>
    <row r="36" spans="1:8" ht="16.5" thickBot="1">
      <c r="A36" s="218" t="s">
        <v>372</v>
      </c>
      <c r="B36" s="216" t="s">
        <v>373</v>
      </c>
      <c r="C36" s="564">
        <f>C31-C34+C35</f>
        <v>668</v>
      </c>
      <c r="D36" s="565">
        <f>D31-D34+D35</f>
        <v>713</v>
      </c>
      <c r="E36" s="222" t="s">
        <v>374</v>
      </c>
      <c r="F36" s="216" t="s">
        <v>375</v>
      </c>
      <c r="G36" s="227">
        <f>G35-G34+G31</f>
        <v>605</v>
      </c>
      <c r="H36" s="228">
        <f>H35-H34+H31</f>
        <v>758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45</v>
      </c>
      <c r="E37" s="221" t="s">
        <v>378</v>
      </c>
      <c r="F37" s="226" t="s">
        <v>379</v>
      </c>
      <c r="G37" s="213">
        <f>IF((C36-G36)&gt;0,C36-G36,0)</f>
        <v>63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8">
        <f>C39+C40+C41</f>
        <v>0</v>
      </c>
      <c r="D38" s="559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4"/>
      <c r="D39" s="275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4"/>
      <c r="D40" s="275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4"/>
      <c r="D41" s="275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45</v>
      </c>
      <c r="E42" s="207" t="s">
        <v>390</v>
      </c>
      <c r="F42" s="158" t="s">
        <v>391</v>
      </c>
      <c r="G42" s="203">
        <f>IF(G37&gt;0,IF(C38+G37&lt;0,0,C38+G37),IF(C37-C38&lt;0,C38-C37,0))</f>
        <v>63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4"/>
      <c r="D43" s="275"/>
      <c r="E43" s="195" t="s">
        <v>392</v>
      </c>
      <c r="F43" s="158" t="s">
        <v>394</v>
      </c>
      <c r="G43" s="519"/>
      <c r="H43" s="566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45</v>
      </c>
      <c r="E44" s="222" t="s">
        <v>397</v>
      </c>
      <c r="F44" s="229" t="s">
        <v>398</v>
      </c>
      <c r="G44" s="227">
        <f>IF(C42=0,IF(G42-G43&gt;0,G42-G43+C43,0),IF(C42-C43&lt;0,C43-C42+G43,0))</f>
        <v>63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0">
        <f>C36+C38+C42</f>
        <v>668</v>
      </c>
      <c r="D45" s="561">
        <f>D36+D38+D42</f>
        <v>758</v>
      </c>
      <c r="E45" s="230" t="s">
        <v>401</v>
      </c>
      <c r="F45" s="232" t="s">
        <v>402</v>
      </c>
      <c r="G45" s="560">
        <f>G42+G36</f>
        <v>668</v>
      </c>
      <c r="H45" s="561">
        <f>H42+H36</f>
        <v>758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8" t="s">
        <v>403</v>
      </c>
      <c r="B47" s="638"/>
      <c r="C47" s="638"/>
      <c r="D47" s="638"/>
      <c r="E47" s="638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1" t="s">
        <v>8</v>
      </c>
      <c r="B50" s="635">
        <f>pdeReportingDate</f>
        <v>45860</v>
      </c>
      <c r="C50" s="635"/>
      <c r="D50" s="635"/>
      <c r="E50" s="635"/>
      <c r="F50" s="635"/>
      <c r="G50" s="635"/>
      <c r="H50" s="635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6" t="str">
        <f>authorName</f>
        <v>Марияна Пенчева Пенчева</v>
      </c>
      <c r="C52" s="636"/>
      <c r="D52" s="636"/>
      <c r="E52" s="636"/>
      <c r="F52" s="636"/>
      <c r="G52" s="636"/>
      <c r="H52" s="636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7"/>
      <c r="C54" s="637"/>
      <c r="D54" s="637"/>
      <c r="E54" s="637"/>
      <c r="F54" s="637"/>
      <c r="G54" s="637"/>
      <c r="H54" s="637"/>
    </row>
    <row r="55" spans="1:13" ht="15.75" customHeight="1">
      <c r="A55" s="613"/>
      <c r="B55" s="634" t="s">
        <v>294</v>
      </c>
      <c r="C55" s="634"/>
      <c r="D55" s="634"/>
      <c r="E55" s="634"/>
      <c r="F55" s="511"/>
      <c r="G55" s="38"/>
      <c r="H55" s="35"/>
    </row>
    <row r="56" spans="1:13" ht="15.75" customHeight="1">
      <c r="A56" s="613"/>
      <c r="B56" s="634" t="s">
        <v>294</v>
      </c>
      <c r="C56" s="634"/>
      <c r="D56" s="634"/>
      <c r="E56" s="634"/>
      <c r="F56" s="511"/>
      <c r="G56" s="38"/>
      <c r="H56" s="35"/>
    </row>
    <row r="57" spans="1:13" ht="15.75" customHeight="1">
      <c r="A57" s="613"/>
      <c r="B57" s="634" t="s">
        <v>294</v>
      </c>
      <c r="C57" s="634"/>
      <c r="D57" s="634"/>
      <c r="E57" s="634"/>
      <c r="F57" s="511"/>
      <c r="G57" s="38"/>
      <c r="H57" s="35"/>
    </row>
    <row r="58" spans="1:13" ht="15.75" customHeight="1">
      <c r="A58" s="613"/>
      <c r="B58" s="634" t="s">
        <v>294</v>
      </c>
      <c r="C58" s="634"/>
      <c r="D58" s="634"/>
      <c r="E58" s="634"/>
      <c r="F58" s="511"/>
      <c r="G58" s="38"/>
      <c r="H58" s="35"/>
    </row>
    <row r="59" spans="1:13">
      <c r="A59" s="613"/>
      <c r="B59" s="634"/>
      <c r="C59" s="634"/>
      <c r="D59" s="634"/>
      <c r="E59" s="634"/>
      <c r="F59" s="511"/>
      <c r="G59" s="38"/>
      <c r="H59" s="35"/>
    </row>
    <row r="60" spans="1:13">
      <c r="A60" s="613"/>
      <c r="B60" s="634"/>
      <c r="C60" s="634"/>
      <c r="D60" s="634"/>
      <c r="E60" s="634"/>
      <c r="F60" s="511"/>
      <c r="G60" s="38"/>
      <c r="H60" s="35"/>
    </row>
    <row r="61" spans="1:13">
      <c r="A61" s="613"/>
      <c r="B61" s="634"/>
      <c r="C61" s="634"/>
      <c r="D61" s="634"/>
      <c r="E61" s="634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C19 D17:D18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2:H26 C41:D41 C43:D43 G43:H43 G18:H19 G12:H15 G34:H35 C12:C17 D12:D1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6" zoomScale="85" zoomScaleNormal="85" zoomScaleSheetLayoutView="80" workbookViewId="0">
      <selection activeCell="C37" sqref="C3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БУЛГАР ЧЕХ ИНВЕСТ ХОЛДИНГ АД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120054800</v>
      </c>
      <c r="B5" s="440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9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-173</v>
      </c>
      <c r="D12" s="160">
        <v>-65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1134</v>
      </c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-58</v>
      </c>
      <c r="D14" s="160">
        <v>-41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-4</v>
      </c>
      <c r="D15" s="160">
        <v>-4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-14</v>
      </c>
      <c r="D20" s="160">
        <v>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1">
        <f>SUM(C11:C20)</f>
        <v>885</v>
      </c>
      <c r="D21" s="582">
        <f>SUM(D11:D20)</f>
        <v>-105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>
        <v>796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-20402</v>
      </c>
      <c r="D28" s="160">
        <v>-469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60">
        <v>2329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1">
        <f>SUM(C23:C32)</f>
        <v>-20402</v>
      </c>
      <c r="D33" s="582">
        <f>SUM(D23:D32)</f>
        <v>2656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9"/>
      <c r="D34" s="580"/>
    </row>
    <row r="35" spans="1:13">
      <c r="A35" s="237" t="s">
        <v>452</v>
      </c>
      <c r="B35" s="147" t="s">
        <v>453</v>
      </c>
      <c r="C35" s="160"/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>
        <v>32643</v>
      </c>
      <c r="D37" s="160">
        <v>2715</v>
      </c>
    </row>
    <row r="38" spans="1:13">
      <c r="A38" s="237" t="s">
        <v>458</v>
      </c>
      <c r="B38" s="147" t="s">
        <v>459</v>
      </c>
      <c r="C38" s="160">
        <v>-12908</v>
      </c>
      <c r="D38" s="160">
        <v>-4795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-34</v>
      </c>
      <c r="D40" s="160">
        <v>-473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-5</v>
      </c>
      <c r="D42" s="160">
        <v>-6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3">
        <f>SUM(C35:C42)</f>
        <v>19696</v>
      </c>
      <c r="D43" s="584">
        <f>SUM(D35:D42)</f>
        <v>-2559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C21+C33+C43</f>
        <v>179</v>
      </c>
      <c r="D44" s="266">
        <f>D43+D33+D21</f>
        <v>-8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138</v>
      </c>
      <c r="D45" s="267">
        <v>56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8">
        <f>C45+C44</f>
        <v>317</v>
      </c>
      <c r="D46" s="269">
        <f>D45+D44</f>
        <v>48</v>
      </c>
      <c r="G46" s="148"/>
      <c r="H46" s="148"/>
    </row>
    <row r="47" spans="1:13">
      <c r="A47" s="262" t="s">
        <v>476</v>
      </c>
      <c r="B47" s="270" t="s">
        <v>477</v>
      </c>
      <c r="C47" s="256">
        <v>317</v>
      </c>
      <c r="D47" s="257">
        <v>48</v>
      </c>
      <c r="G47" s="148"/>
      <c r="H47" s="148"/>
    </row>
    <row r="48" spans="1:13" ht="16.5" thickBot="1">
      <c r="A48" s="238" t="s">
        <v>478</v>
      </c>
      <c r="B48" s="271" t="s">
        <v>479</v>
      </c>
      <c r="C48" s="239"/>
      <c r="D48" s="240"/>
      <c r="G48" s="148"/>
      <c r="H48" s="148"/>
    </row>
    <row r="49" spans="1:13">
      <c r="B49" s="149"/>
      <c r="C49" s="148">
        <f>C47-C46</f>
        <v>0</v>
      </c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39" t="s">
        <v>481</v>
      </c>
      <c r="B51" s="639"/>
      <c r="C51" s="639"/>
      <c r="D51" s="639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5">
        <f>pdeReportingDate</f>
        <v>45860</v>
      </c>
      <c r="C54" s="635"/>
      <c r="D54" s="635"/>
      <c r="E54" s="635"/>
      <c r="F54" s="614"/>
      <c r="G54" s="614"/>
      <c r="H54" s="614"/>
      <c r="M54" s="81"/>
    </row>
    <row r="55" spans="1:13" s="35" customFormat="1">
      <c r="A55" s="611"/>
      <c r="B55" s="635"/>
      <c r="C55" s="635"/>
      <c r="D55" s="635"/>
      <c r="E55" s="635"/>
      <c r="F55" s="44"/>
      <c r="G55" s="44"/>
      <c r="H55" s="44"/>
      <c r="M55" s="81"/>
    </row>
    <row r="56" spans="1:13" s="35" customFormat="1">
      <c r="A56" s="612" t="s">
        <v>293</v>
      </c>
      <c r="B56" s="636" t="str">
        <f>authorName</f>
        <v>Марияна Пенчева Пенчева</v>
      </c>
      <c r="C56" s="636"/>
      <c r="D56" s="636"/>
      <c r="E56" s="636"/>
      <c r="F56" s="66"/>
      <c r="G56" s="66"/>
      <c r="H56" s="66"/>
    </row>
    <row r="57" spans="1:13" s="35" customFormat="1">
      <c r="A57" s="612"/>
      <c r="B57" s="636"/>
      <c r="C57" s="636"/>
      <c r="D57" s="636"/>
      <c r="E57" s="636"/>
      <c r="F57" s="66"/>
      <c r="G57" s="66"/>
      <c r="H57" s="66"/>
    </row>
    <row r="58" spans="1:13" s="35" customFormat="1">
      <c r="A58" s="612" t="s">
        <v>13</v>
      </c>
      <c r="B58" s="636"/>
      <c r="C58" s="636"/>
      <c r="D58" s="636"/>
      <c r="E58" s="636"/>
      <c r="F58" s="66"/>
      <c r="G58" s="66"/>
      <c r="H58" s="66"/>
    </row>
    <row r="59" spans="1:13" s="26" customFormat="1">
      <c r="A59" s="613"/>
      <c r="B59" s="634" t="s">
        <v>294</v>
      </c>
      <c r="C59" s="634"/>
      <c r="D59" s="634"/>
      <c r="E59" s="634"/>
      <c r="F59" s="511"/>
      <c r="G59" s="38"/>
      <c r="H59" s="35"/>
    </row>
    <row r="60" spans="1:13">
      <c r="A60" s="613"/>
      <c r="B60" s="634" t="s">
        <v>294</v>
      </c>
      <c r="C60" s="634"/>
      <c r="D60" s="634"/>
      <c r="E60" s="634"/>
      <c r="F60" s="511"/>
      <c r="G60" s="38"/>
      <c r="H60" s="35"/>
    </row>
    <row r="61" spans="1:13">
      <c r="A61" s="613"/>
      <c r="B61" s="634" t="s">
        <v>294</v>
      </c>
      <c r="C61" s="634"/>
      <c r="D61" s="634"/>
      <c r="E61" s="634"/>
      <c r="F61" s="511"/>
      <c r="G61" s="38"/>
      <c r="H61" s="35"/>
    </row>
    <row r="62" spans="1:13">
      <c r="A62" s="613"/>
      <c r="B62" s="634" t="s">
        <v>294</v>
      </c>
      <c r="C62" s="634"/>
      <c r="D62" s="634"/>
      <c r="E62" s="634"/>
      <c r="F62" s="511"/>
      <c r="G62" s="38"/>
      <c r="H62" s="35"/>
    </row>
    <row r="63" spans="1:13">
      <c r="A63" s="613"/>
      <c r="B63" s="634"/>
      <c r="C63" s="634"/>
      <c r="D63" s="634"/>
      <c r="E63" s="634"/>
      <c r="F63" s="511"/>
      <c r="G63" s="38"/>
      <c r="H63" s="35"/>
    </row>
    <row r="64" spans="1:13">
      <c r="A64" s="613"/>
      <c r="B64" s="634"/>
      <c r="C64" s="634"/>
      <c r="D64" s="634"/>
      <c r="E64" s="634"/>
      <c r="F64" s="511"/>
      <c r="G64" s="38"/>
      <c r="H64" s="35"/>
    </row>
    <row r="65" spans="1:8">
      <c r="A65" s="613"/>
      <c r="B65" s="634"/>
      <c r="C65" s="634"/>
      <c r="D65" s="634"/>
      <c r="E65" s="634"/>
      <c r="F65" s="51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4" zoomScale="85" zoomScaleNormal="100" zoomScaleSheetLayoutView="85" workbookViewId="0">
      <selection activeCell="I34" sqref="I34:J34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БУЛГАР ЧЕХ ИНВЕСТ ХОЛДИНГ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120054800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3" customFormat="1" ht="31.5">
      <c r="A8" s="644" t="s">
        <v>484</v>
      </c>
      <c r="B8" s="647" t="s">
        <v>485</v>
      </c>
      <c r="C8" s="640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0" t="s">
        <v>489</v>
      </c>
      <c r="L8" s="640" t="s">
        <v>490</v>
      </c>
      <c r="M8" s="471"/>
      <c r="N8" s="472"/>
    </row>
    <row r="9" spans="1:14" s="473" customFormat="1" ht="31.5">
      <c r="A9" s="645"/>
      <c r="B9" s="648"/>
      <c r="C9" s="641"/>
      <c r="D9" s="643" t="s">
        <v>491</v>
      </c>
      <c r="E9" s="643" t="s">
        <v>492</v>
      </c>
      <c r="F9" s="475" t="s">
        <v>493</v>
      </c>
      <c r="G9" s="475"/>
      <c r="H9" s="475"/>
      <c r="I9" s="650" t="s">
        <v>494</v>
      </c>
      <c r="J9" s="650" t="s">
        <v>495</v>
      </c>
      <c r="K9" s="641"/>
      <c r="L9" s="641"/>
      <c r="M9" s="476" t="s">
        <v>496</v>
      </c>
      <c r="N9" s="472"/>
    </row>
    <row r="10" spans="1:14" s="473" customFormat="1" ht="31.5">
      <c r="A10" s="646"/>
      <c r="B10" s="649"/>
      <c r="C10" s="642"/>
      <c r="D10" s="643"/>
      <c r="E10" s="643"/>
      <c r="F10" s="474" t="s">
        <v>497</v>
      </c>
      <c r="G10" s="474" t="s">
        <v>498</v>
      </c>
      <c r="H10" s="474" t="s">
        <v>499</v>
      </c>
      <c r="I10" s="642"/>
      <c r="J10" s="642"/>
      <c r="K10" s="642"/>
      <c r="L10" s="642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8"/>
    </row>
    <row r="13" spans="1:14">
      <c r="A13" s="486" t="s">
        <v>502</v>
      </c>
      <c r="B13" s="487" t="s">
        <v>503</v>
      </c>
      <c r="C13" s="518">
        <f>'1-Баланс'!H18</f>
        <v>1191</v>
      </c>
      <c r="D13" s="518">
        <f>'1-Баланс'!H20</f>
        <v>0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>
        <v>79</v>
      </c>
      <c r="I13" s="518">
        <f>'1-Баланс'!H29+'1-Баланс'!H32</f>
        <v>3536</v>
      </c>
      <c r="J13" s="518">
        <f>'1-Баланс'!H30+'1-Баланс'!H33</f>
        <v>-30</v>
      </c>
      <c r="K13" s="519"/>
      <c r="L13" s="518">
        <f>SUM(C13:K13)</f>
        <v>4776</v>
      </c>
      <c r="M13" s="520">
        <f>'1-Баланс'!H40</f>
        <v>0</v>
      </c>
      <c r="N13" s="138"/>
    </row>
    <row r="14" spans="1:14">
      <c r="A14" s="486" t="s">
        <v>504</v>
      </c>
      <c r="B14" s="489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8">
        <f>C13+C14</f>
        <v>1191</v>
      </c>
      <c r="D17" s="518">
        <f t="shared" ref="D17:M17" si="2">D13+D14</f>
        <v>0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79</v>
      </c>
      <c r="I17" s="518">
        <f t="shared" si="2"/>
        <v>3536</v>
      </c>
      <c r="J17" s="518">
        <f t="shared" si="2"/>
        <v>-30</v>
      </c>
      <c r="K17" s="518">
        <f t="shared" si="2"/>
        <v>0</v>
      </c>
      <c r="L17" s="518">
        <f t="shared" si="1"/>
        <v>4776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-180</v>
      </c>
      <c r="J18" s="518">
        <f>+'1-Баланс'!G33</f>
        <v>0</v>
      </c>
      <c r="K18" s="519"/>
      <c r="L18" s="518">
        <f t="shared" si="1"/>
        <v>-180</v>
      </c>
      <c r="M18" s="566"/>
    </row>
    <row r="19" spans="1:14">
      <c r="A19" s="488" t="s">
        <v>514</v>
      </c>
      <c r="B19" s="489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1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1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>
        <v>1</v>
      </c>
      <c r="I21" s="274"/>
      <c r="J21" s="274"/>
      <c r="K21" s="274"/>
      <c r="L21" s="518">
        <f t="shared" si="1"/>
        <v>1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-28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-1</v>
      </c>
      <c r="J26" s="140">
        <f t="shared" si="5"/>
        <v>0</v>
      </c>
      <c r="K26" s="140">
        <f t="shared" si="5"/>
        <v>0</v>
      </c>
      <c r="L26" s="518">
        <f t="shared" si="1"/>
        <v>-29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>
        <v>-1</v>
      </c>
      <c r="J27" s="274"/>
      <c r="K27" s="274"/>
      <c r="L27" s="518">
        <f t="shared" si="1"/>
        <v>-1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>
        <v>28</v>
      </c>
      <c r="F28" s="274"/>
      <c r="G28" s="274"/>
      <c r="H28" s="274"/>
      <c r="I28" s="274"/>
      <c r="J28" s="274"/>
      <c r="K28" s="274"/>
      <c r="L28" s="518">
        <f t="shared" si="1"/>
        <v>28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1191</v>
      </c>
      <c r="D31" s="518">
        <f t="shared" ref="D31:M31" si="6">D19+D22+D23+D26+D30+D29+D17+D18</f>
        <v>0</v>
      </c>
      <c r="E31" s="518">
        <f t="shared" si="6"/>
        <v>-28</v>
      </c>
      <c r="F31" s="518">
        <f t="shared" si="6"/>
        <v>0</v>
      </c>
      <c r="G31" s="518">
        <f t="shared" si="6"/>
        <v>0</v>
      </c>
      <c r="H31" s="518">
        <f t="shared" si="6"/>
        <v>80</v>
      </c>
      <c r="I31" s="518">
        <f t="shared" si="6"/>
        <v>3355</v>
      </c>
      <c r="J31" s="518">
        <f t="shared" si="6"/>
        <v>-30</v>
      </c>
      <c r="K31" s="518">
        <f t="shared" si="6"/>
        <v>0</v>
      </c>
      <c r="L31" s="518">
        <f t="shared" si="1"/>
        <v>4568</v>
      </c>
      <c r="M31" s="520">
        <f t="shared" si="6"/>
        <v>0</v>
      </c>
      <c r="N31" s="138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1191</v>
      </c>
      <c r="D34" s="521">
        <f t="shared" si="7"/>
        <v>0</v>
      </c>
      <c r="E34" s="521">
        <f t="shared" si="7"/>
        <v>-28</v>
      </c>
      <c r="F34" s="521">
        <f t="shared" si="7"/>
        <v>0</v>
      </c>
      <c r="G34" s="521">
        <f t="shared" si="7"/>
        <v>0</v>
      </c>
      <c r="H34" s="521">
        <f t="shared" si="7"/>
        <v>80</v>
      </c>
      <c r="I34" s="521">
        <f t="shared" si="7"/>
        <v>3355</v>
      </c>
      <c r="J34" s="521">
        <f t="shared" si="7"/>
        <v>-30</v>
      </c>
      <c r="K34" s="521">
        <f t="shared" si="7"/>
        <v>0</v>
      </c>
      <c r="L34" s="521">
        <f t="shared" si="1"/>
        <v>4568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1" t="s">
        <v>8</v>
      </c>
      <c r="B38" s="635">
        <f>pdeReportingDate</f>
        <v>45860</v>
      </c>
      <c r="C38" s="635"/>
      <c r="D38" s="635"/>
      <c r="E38" s="635"/>
      <c r="F38" s="635"/>
      <c r="G38" s="635"/>
      <c r="H38" s="635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6" t="str">
        <f>authorName</f>
        <v>Марияна Пенчева Пенчева</v>
      </c>
      <c r="C40" s="636"/>
      <c r="D40" s="636"/>
      <c r="E40" s="636"/>
      <c r="F40" s="636"/>
      <c r="G40" s="636"/>
      <c r="H40" s="636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7"/>
      <c r="C42" s="637"/>
      <c r="D42" s="637"/>
      <c r="E42" s="637"/>
      <c r="F42" s="637"/>
      <c r="G42" s="637"/>
      <c r="H42" s="637"/>
    </row>
    <row r="43" spans="1:13">
      <c r="A43" s="613"/>
      <c r="B43" s="634" t="s">
        <v>294</v>
      </c>
      <c r="C43" s="634"/>
      <c r="D43" s="634"/>
      <c r="E43" s="634"/>
      <c r="F43" s="511"/>
      <c r="G43" s="38"/>
      <c r="H43" s="35"/>
    </row>
    <row r="44" spans="1:13">
      <c r="A44" s="613"/>
      <c r="B44" s="634" t="s">
        <v>294</v>
      </c>
      <c r="C44" s="634"/>
      <c r="D44" s="634"/>
      <c r="E44" s="634"/>
      <c r="F44" s="511"/>
      <c r="G44" s="38"/>
      <c r="H44" s="35"/>
    </row>
    <row r="45" spans="1:13">
      <c r="A45" s="613"/>
      <c r="B45" s="634" t="s">
        <v>294</v>
      </c>
      <c r="C45" s="634"/>
      <c r="D45" s="634"/>
      <c r="E45" s="634"/>
      <c r="F45" s="511"/>
      <c r="G45" s="38"/>
      <c r="H45" s="35"/>
    </row>
    <row r="46" spans="1:13">
      <c r="A46" s="613"/>
      <c r="B46" s="634" t="s">
        <v>294</v>
      </c>
      <c r="C46" s="634"/>
      <c r="D46" s="634"/>
      <c r="E46" s="634"/>
      <c r="F46" s="511"/>
      <c r="G46" s="38"/>
      <c r="H46" s="35"/>
    </row>
    <row r="47" spans="1:13">
      <c r="A47" s="613"/>
      <c r="B47" s="634"/>
      <c r="C47" s="634"/>
      <c r="D47" s="634"/>
      <c r="E47" s="634"/>
      <c r="F47" s="511"/>
      <c r="G47" s="38"/>
      <c r="H47" s="35"/>
    </row>
    <row r="48" spans="1:13">
      <c r="A48" s="613"/>
      <c r="B48" s="634"/>
      <c r="C48" s="634"/>
      <c r="D48" s="634"/>
      <c r="E48" s="634"/>
      <c r="F48" s="511"/>
      <c r="G48" s="38"/>
      <c r="H48" s="35"/>
    </row>
    <row r="49" spans="1:8">
      <c r="A49" s="613"/>
      <c r="B49" s="634"/>
      <c r="C49" s="634"/>
      <c r="D49" s="634"/>
      <c r="E49" s="634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A65" sqref="A65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БУЛГАР ЧЕХ ИНВЕСТ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120054800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 t="s">
        <v>1000</v>
      </c>
      <c r="B12" s="600"/>
      <c r="C12" s="77">
        <v>2554</v>
      </c>
      <c r="D12" s="77">
        <v>100</v>
      </c>
      <c r="E12" s="77"/>
      <c r="F12" s="416">
        <f>C12-E12</f>
        <v>2554</v>
      </c>
      <c r="G12" s="618"/>
    </row>
    <row r="13" spans="1:7">
      <c r="A13" s="599" t="s">
        <v>1001</v>
      </c>
      <c r="B13" s="600"/>
      <c r="C13" s="77">
        <v>617</v>
      </c>
      <c r="D13" s="77">
        <v>100</v>
      </c>
      <c r="E13" s="77"/>
      <c r="F13" s="416">
        <f t="shared" ref="F13:F26" si="0">C13-E13</f>
        <v>617</v>
      </c>
    </row>
    <row r="14" spans="1:7">
      <c r="A14" s="599" t="s">
        <v>1002</v>
      </c>
      <c r="B14" s="600"/>
      <c r="C14" s="77">
        <v>1000</v>
      </c>
      <c r="D14" s="77">
        <v>100</v>
      </c>
      <c r="E14" s="77"/>
      <c r="F14" s="416">
        <f t="shared" si="0"/>
        <v>1000</v>
      </c>
    </row>
    <row r="15" spans="1:7">
      <c r="A15" s="599">
        <v>4</v>
      </c>
      <c r="B15" s="600"/>
      <c r="C15" s="77"/>
      <c r="D15" s="77"/>
      <c r="E15" s="77"/>
      <c r="F15" s="416">
        <f t="shared" si="0"/>
        <v>0</v>
      </c>
    </row>
    <row r="16" spans="1:7">
      <c r="A16" s="599">
        <v>5</v>
      </c>
      <c r="B16" s="600"/>
      <c r="C16" s="77"/>
      <c r="D16" s="77"/>
      <c r="E16" s="77"/>
      <c r="F16" s="416">
        <f t="shared" si="0"/>
        <v>0</v>
      </c>
    </row>
    <row r="17" spans="1:8">
      <c r="A17" s="599">
        <v>6</v>
      </c>
      <c r="B17" s="600"/>
      <c r="C17" s="77"/>
      <c r="D17" s="77"/>
      <c r="E17" s="77"/>
      <c r="F17" s="416">
        <f t="shared" si="0"/>
        <v>0</v>
      </c>
    </row>
    <row r="18" spans="1:8">
      <c r="A18" s="599">
        <v>7</v>
      </c>
      <c r="B18" s="600"/>
      <c r="C18" s="77"/>
      <c r="D18" s="77"/>
      <c r="E18" s="77"/>
      <c r="F18" s="416">
        <f t="shared" si="0"/>
        <v>0</v>
      </c>
    </row>
    <row r="19" spans="1:8">
      <c r="A19" s="599">
        <v>8</v>
      </c>
      <c r="B19" s="600"/>
      <c r="C19" s="77"/>
      <c r="D19" s="77"/>
      <c r="E19" s="77"/>
      <c r="F19" s="416">
        <f t="shared" si="0"/>
        <v>0</v>
      </c>
    </row>
    <row r="20" spans="1:8">
      <c r="A20" s="599">
        <v>9</v>
      </c>
      <c r="B20" s="600"/>
      <c r="C20" s="77"/>
      <c r="D20" s="77"/>
      <c r="E20" s="77"/>
      <c r="F20" s="416">
        <f t="shared" si="0"/>
        <v>0</v>
      </c>
    </row>
    <row r="21" spans="1:8">
      <c r="A21" s="599">
        <v>10</v>
      </c>
      <c r="B21" s="600"/>
      <c r="C21" s="77"/>
      <c r="D21" s="77"/>
      <c r="E21" s="77"/>
      <c r="F21" s="416">
        <f t="shared" si="0"/>
        <v>0</v>
      </c>
    </row>
    <row r="22" spans="1:8">
      <c r="A22" s="599">
        <v>11</v>
      </c>
      <c r="B22" s="600"/>
      <c r="C22" s="77"/>
      <c r="D22" s="77"/>
      <c r="E22" s="77"/>
      <c r="F22" s="416">
        <f t="shared" si="0"/>
        <v>0</v>
      </c>
      <c r="G22" s="618"/>
    </row>
    <row r="23" spans="1:8">
      <c r="A23" s="599">
        <v>12</v>
      </c>
      <c r="B23" s="600"/>
      <c r="C23" s="77"/>
      <c r="D23" s="77"/>
      <c r="E23" s="77"/>
      <c r="F23" s="416">
        <f t="shared" si="0"/>
        <v>0</v>
      </c>
      <c r="H23" s="618"/>
    </row>
    <row r="24" spans="1:8">
      <c r="A24" s="599">
        <v>13</v>
      </c>
      <c r="B24" s="600"/>
      <c r="C24" s="77"/>
      <c r="D24" s="77"/>
      <c r="E24" s="77"/>
      <c r="F24" s="416">
        <f t="shared" si="0"/>
        <v>0</v>
      </c>
    </row>
    <row r="25" spans="1:8">
      <c r="A25" s="599">
        <v>14</v>
      </c>
      <c r="B25" s="600"/>
      <c r="C25" s="77"/>
      <c r="D25" s="77"/>
      <c r="E25" s="77"/>
      <c r="F25" s="416">
        <f t="shared" si="0"/>
        <v>0</v>
      </c>
    </row>
    <row r="26" spans="1:8">
      <c r="A26" s="599">
        <v>15</v>
      </c>
      <c r="B26" s="600"/>
      <c r="C26" s="77"/>
      <c r="D26" s="77"/>
      <c r="E26" s="77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4171</v>
      </c>
      <c r="D27" s="418"/>
      <c r="E27" s="418">
        <f>SUM(E12:E26)</f>
        <v>0</v>
      </c>
      <c r="F27" s="418">
        <f>SUM(F12:F26)</f>
        <v>4171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7"/>
      <c r="D29" s="77"/>
      <c r="E29" s="77"/>
      <c r="F29" s="416">
        <f>C29-E29</f>
        <v>0</v>
      </c>
    </row>
    <row r="30" spans="1:8">
      <c r="A30" s="599">
        <v>2</v>
      </c>
      <c r="B30" s="600"/>
      <c r="C30" s="77"/>
      <c r="D30" s="77"/>
      <c r="E30" s="77"/>
      <c r="F30" s="416">
        <f t="shared" ref="F30:F43" si="1">C30-E30</f>
        <v>0</v>
      </c>
    </row>
    <row r="31" spans="1:8">
      <c r="A31" s="599">
        <v>3</v>
      </c>
      <c r="B31" s="600"/>
      <c r="C31" s="77"/>
      <c r="D31" s="77"/>
      <c r="E31" s="77"/>
      <c r="F31" s="416">
        <f t="shared" si="1"/>
        <v>0</v>
      </c>
    </row>
    <row r="32" spans="1:8">
      <c r="A32" s="599">
        <v>4</v>
      </c>
      <c r="B32" s="600"/>
      <c r="C32" s="77"/>
      <c r="D32" s="77"/>
      <c r="E32" s="77"/>
      <c r="F32" s="416">
        <f t="shared" si="1"/>
        <v>0</v>
      </c>
    </row>
    <row r="33" spans="1:6">
      <c r="A33" s="599">
        <v>5</v>
      </c>
      <c r="B33" s="600"/>
      <c r="C33" s="77"/>
      <c r="D33" s="77"/>
      <c r="E33" s="77"/>
      <c r="F33" s="416">
        <f t="shared" si="1"/>
        <v>0</v>
      </c>
    </row>
    <row r="34" spans="1:6">
      <c r="A34" s="599">
        <v>6</v>
      </c>
      <c r="B34" s="600"/>
      <c r="C34" s="77"/>
      <c r="D34" s="77"/>
      <c r="E34" s="77"/>
      <c r="F34" s="416">
        <f t="shared" si="1"/>
        <v>0</v>
      </c>
    </row>
    <row r="35" spans="1:6">
      <c r="A35" s="599">
        <v>7</v>
      </c>
      <c r="B35" s="600"/>
      <c r="C35" s="77"/>
      <c r="D35" s="77"/>
      <c r="E35" s="77"/>
      <c r="F35" s="416">
        <f t="shared" si="1"/>
        <v>0</v>
      </c>
    </row>
    <row r="36" spans="1:6">
      <c r="A36" s="599">
        <v>8</v>
      </c>
      <c r="B36" s="600"/>
      <c r="C36" s="77"/>
      <c r="D36" s="77"/>
      <c r="E36" s="77"/>
      <c r="F36" s="416">
        <f t="shared" si="1"/>
        <v>0</v>
      </c>
    </row>
    <row r="37" spans="1:6">
      <c r="A37" s="599">
        <v>9</v>
      </c>
      <c r="B37" s="600"/>
      <c r="C37" s="77"/>
      <c r="D37" s="77"/>
      <c r="E37" s="77"/>
      <c r="F37" s="416">
        <f t="shared" si="1"/>
        <v>0</v>
      </c>
    </row>
    <row r="38" spans="1:6">
      <c r="A38" s="599">
        <v>10</v>
      </c>
      <c r="B38" s="600"/>
      <c r="C38" s="77"/>
      <c r="D38" s="77"/>
      <c r="E38" s="77"/>
      <c r="F38" s="416">
        <f t="shared" si="1"/>
        <v>0</v>
      </c>
    </row>
    <row r="39" spans="1:6">
      <c r="A39" s="599">
        <v>11</v>
      </c>
      <c r="B39" s="600"/>
      <c r="C39" s="77"/>
      <c r="D39" s="77"/>
      <c r="E39" s="77"/>
      <c r="F39" s="416">
        <f t="shared" si="1"/>
        <v>0</v>
      </c>
    </row>
    <row r="40" spans="1:6">
      <c r="A40" s="599">
        <v>12</v>
      </c>
      <c r="B40" s="600"/>
      <c r="C40" s="77"/>
      <c r="D40" s="77"/>
      <c r="E40" s="77"/>
      <c r="F40" s="416">
        <f t="shared" si="1"/>
        <v>0</v>
      </c>
    </row>
    <row r="41" spans="1:6">
      <c r="A41" s="599">
        <v>13</v>
      </c>
      <c r="B41" s="600"/>
      <c r="C41" s="77"/>
      <c r="D41" s="77"/>
      <c r="E41" s="77"/>
      <c r="F41" s="416">
        <f t="shared" si="1"/>
        <v>0</v>
      </c>
    </row>
    <row r="42" spans="1:6">
      <c r="A42" s="599">
        <v>14</v>
      </c>
      <c r="B42" s="600"/>
      <c r="C42" s="77"/>
      <c r="D42" s="77"/>
      <c r="E42" s="77"/>
      <c r="F42" s="416">
        <f t="shared" si="1"/>
        <v>0</v>
      </c>
    </row>
    <row r="43" spans="1:6">
      <c r="A43" s="599">
        <v>15</v>
      </c>
      <c r="B43" s="600"/>
      <c r="C43" s="77"/>
      <c r="D43" s="77"/>
      <c r="E43" s="77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7"/>
      <c r="D46" s="77"/>
      <c r="E46" s="77"/>
      <c r="F46" s="416">
        <f>C46-E46</f>
        <v>0</v>
      </c>
    </row>
    <row r="47" spans="1:6">
      <c r="A47" s="599">
        <v>2</v>
      </c>
      <c r="B47" s="600"/>
      <c r="C47" s="77"/>
      <c r="D47" s="77"/>
      <c r="E47" s="77"/>
      <c r="F47" s="416">
        <f t="shared" ref="F47:F60" si="2">C47-E47</f>
        <v>0</v>
      </c>
    </row>
    <row r="48" spans="1:6">
      <c r="A48" s="599">
        <v>3</v>
      </c>
      <c r="B48" s="600"/>
      <c r="C48" s="77"/>
      <c r="D48" s="77"/>
      <c r="E48" s="77"/>
      <c r="F48" s="416">
        <f t="shared" si="2"/>
        <v>0</v>
      </c>
    </row>
    <row r="49" spans="1:6">
      <c r="A49" s="599">
        <v>4</v>
      </c>
      <c r="B49" s="600"/>
      <c r="C49" s="77"/>
      <c r="D49" s="77"/>
      <c r="E49" s="77"/>
      <c r="F49" s="416">
        <f t="shared" si="2"/>
        <v>0</v>
      </c>
    </row>
    <row r="50" spans="1:6">
      <c r="A50" s="599">
        <v>5</v>
      </c>
      <c r="B50" s="600"/>
      <c r="C50" s="77"/>
      <c r="D50" s="77"/>
      <c r="E50" s="77"/>
      <c r="F50" s="416">
        <f t="shared" si="2"/>
        <v>0</v>
      </c>
    </row>
    <row r="51" spans="1:6">
      <c r="A51" s="599">
        <v>6</v>
      </c>
      <c r="B51" s="600"/>
      <c r="C51" s="77"/>
      <c r="D51" s="77"/>
      <c r="E51" s="77"/>
      <c r="F51" s="416">
        <f t="shared" si="2"/>
        <v>0</v>
      </c>
    </row>
    <row r="52" spans="1:6">
      <c r="A52" s="599">
        <v>7</v>
      </c>
      <c r="B52" s="600"/>
      <c r="C52" s="77"/>
      <c r="D52" s="77"/>
      <c r="E52" s="77"/>
      <c r="F52" s="416">
        <f t="shared" si="2"/>
        <v>0</v>
      </c>
    </row>
    <row r="53" spans="1:6">
      <c r="A53" s="599">
        <v>8</v>
      </c>
      <c r="B53" s="600"/>
      <c r="C53" s="77"/>
      <c r="D53" s="77"/>
      <c r="E53" s="77"/>
      <c r="F53" s="416">
        <f t="shared" si="2"/>
        <v>0</v>
      </c>
    </row>
    <row r="54" spans="1:6">
      <c r="A54" s="599">
        <v>9</v>
      </c>
      <c r="B54" s="600"/>
      <c r="C54" s="77"/>
      <c r="D54" s="77"/>
      <c r="E54" s="77"/>
      <c r="F54" s="416">
        <f t="shared" si="2"/>
        <v>0</v>
      </c>
    </row>
    <row r="55" spans="1:6">
      <c r="A55" s="599">
        <v>10</v>
      </c>
      <c r="B55" s="600"/>
      <c r="C55" s="77"/>
      <c r="D55" s="77"/>
      <c r="E55" s="77"/>
      <c r="F55" s="416">
        <f t="shared" si="2"/>
        <v>0</v>
      </c>
    </row>
    <row r="56" spans="1:6">
      <c r="A56" s="599">
        <v>11</v>
      </c>
      <c r="B56" s="600"/>
      <c r="C56" s="77"/>
      <c r="D56" s="77"/>
      <c r="E56" s="77"/>
      <c r="F56" s="416">
        <f t="shared" si="2"/>
        <v>0</v>
      </c>
    </row>
    <row r="57" spans="1:6">
      <c r="A57" s="599">
        <v>12</v>
      </c>
      <c r="B57" s="600"/>
      <c r="C57" s="77"/>
      <c r="D57" s="77"/>
      <c r="E57" s="77"/>
      <c r="F57" s="416">
        <f t="shared" si="2"/>
        <v>0</v>
      </c>
    </row>
    <row r="58" spans="1:6">
      <c r="A58" s="599">
        <v>13</v>
      </c>
      <c r="B58" s="600"/>
      <c r="C58" s="77"/>
      <c r="D58" s="77"/>
      <c r="E58" s="77"/>
      <c r="F58" s="416">
        <f t="shared" si="2"/>
        <v>0</v>
      </c>
    </row>
    <row r="59" spans="1:6">
      <c r="A59" s="599">
        <v>14</v>
      </c>
      <c r="B59" s="600"/>
      <c r="C59" s="77"/>
      <c r="D59" s="77"/>
      <c r="E59" s="77"/>
      <c r="F59" s="416">
        <f t="shared" si="2"/>
        <v>0</v>
      </c>
    </row>
    <row r="60" spans="1:6">
      <c r="A60" s="599">
        <v>15</v>
      </c>
      <c r="B60" s="600"/>
      <c r="C60" s="77"/>
      <c r="D60" s="77"/>
      <c r="E60" s="77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 t="s">
        <v>1003</v>
      </c>
      <c r="B63" s="600"/>
      <c r="C63" s="77">
        <v>11725</v>
      </c>
      <c r="D63" s="77"/>
      <c r="E63" s="77">
        <v>8196</v>
      </c>
      <c r="F63" s="416">
        <f>C63-E63</f>
        <v>3529</v>
      </c>
    </row>
    <row r="64" spans="1:6">
      <c r="A64" s="599" t="s">
        <v>1004</v>
      </c>
      <c r="B64" s="600"/>
      <c r="C64" s="77">
        <v>20373</v>
      </c>
      <c r="D64" s="77"/>
      <c r="E64" s="77">
        <v>478</v>
      </c>
      <c r="F64" s="416">
        <f t="shared" ref="F64:F77" si="3">C64-E64</f>
        <v>19895</v>
      </c>
    </row>
    <row r="65" spans="1:6">
      <c r="A65" s="599">
        <v>3</v>
      </c>
      <c r="B65" s="600"/>
      <c r="C65" s="77"/>
      <c r="D65" s="77"/>
      <c r="E65" s="77"/>
      <c r="F65" s="416">
        <f t="shared" si="3"/>
        <v>0</v>
      </c>
    </row>
    <row r="66" spans="1:6">
      <c r="A66" s="599">
        <v>4</v>
      </c>
      <c r="B66" s="600"/>
      <c r="C66" s="77"/>
      <c r="D66" s="77"/>
      <c r="E66" s="77"/>
      <c r="F66" s="416">
        <f t="shared" si="3"/>
        <v>0</v>
      </c>
    </row>
    <row r="67" spans="1:6">
      <c r="A67" s="599">
        <v>5</v>
      </c>
      <c r="B67" s="600"/>
      <c r="C67" s="77"/>
      <c r="D67" s="77"/>
      <c r="E67" s="77"/>
      <c r="F67" s="416">
        <f t="shared" si="3"/>
        <v>0</v>
      </c>
    </row>
    <row r="68" spans="1:6">
      <c r="A68" s="599">
        <v>6</v>
      </c>
      <c r="B68" s="600"/>
      <c r="C68" s="77"/>
      <c r="D68" s="77"/>
      <c r="E68" s="77"/>
      <c r="F68" s="416">
        <f t="shared" si="3"/>
        <v>0</v>
      </c>
    </row>
    <row r="69" spans="1:6">
      <c r="A69" s="599">
        <v>7</v>
      </c>
      <c r="B69" s="600"/>
      <c r="C69" s="77"/>
      <c r="D69" s="77"/>
      <c r="E69" s="77"/>
      <c r="F69" s="416">
        <f t="shared" si="3"/>
        <v>0</v>
      </c>
    </row>
    <row r="70" spans="1:6">
      <c r="A70" s="599">
        <v>8</v>
      </c>
      <c r="B70" s="600"/>
      <c r="C70" s="77"/>
      <c r="D70" s="77"/>
      <c r="E70" s="77"/>
      <c r="F70" s="416">
        <f t="shared" si="3"/>
        <v>0</v>
      </c>
    </row>
    <row r="71" spans="1:6">
      <c r="A71" s="599">
        <v>9</v>
      </c>
      <c r="B71" s="600"/>
      <c r="C71" s="77"/>
      <c r="D71" s="77"/>
      <c r="E71" s="77"/>
      <c r="F71" s="416">
        <f t="shared" si="3"/>
        <v>0</v>
      </c>
    </row>
    <row r="72" spans="1:6">
      <c r="A72" s="599">
        <v>10</v>
      </c>
      <c r="B72" s="600"/>
      <c r="C72" s="77"/>
      <c r="D72" s="77"/>
      <c r="E72" s="77"/>
      <c r="F72" s="416">
        <f t="shared" si="3"/>
        <v>0</v>
      </c>
    </row>
    <row r="73" spans="1:6">
      <c r="A73" s="599">
        <v>11</v>
      </c>
      <c r="B73" s="600"/>
      <c r="C73" s="77"/>
      <c r="D73" s="77"/>
      <c r="E73" s="77"/>
      <c r="F73" s="416">
        <f t="shared" si="3"/>
        <v>0</v>
      </c>
    </row>
    <row r="74" spans="1:6">
      <c r="A74" s="599">
        <v>12</v>
      </c>
      <c r="B74" s="600"/>
      <c r="C74" s="77"/>
      <c r="D74" s="77"/>
      <c r="E74" s="77"/>
      <c r="F74" s="416">
        <f t="shared" si="3"/>
        <v>0</v>
      </c>
    </row>
    <row r="75" spans="1:6">
      <c r="A75" s="599">
        <v>13</v>
      </c>
      <c r="B75" s="600"/>
      <c r="C75" s="77"/>
      <c r="D75" s="77"/>
      <c r="E75" s="77"/>
      <c r="F75" s="416">
        <f t="shared" si="3"/>
        <v>0</v>
      </c>
    </row>
    <row r="76" spans="1:6">
      <c r="A76" s="599">
        <v>14</v>
      </c>
      <c r="B76" s="600"/>
      <c r="C76" s="77"/>
      <c r="D76" s="77"/>
      <c r="E76" s="77"/>
      <c r="F76" s="416">
        <f t="shared" si="3"/>
        <v>0</v>
      </c>
    </row>
    <row r="77" spans="1:6">
      <c r="A77" s="599">
        <v>15</v>
      </c>
      <c r="B77" s="600"/>
      <c r="C77" s="77"/>
      <c r="D77" s="77"/>
      <c r="E77" s="77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32098</v>
      </c>
      <c r="D78" s="418"/>
      <c r="E78" s="418">
        <f>SUM(E63:E77)</f>
        <v>8674</v>
      </c>
      <c r="F78" s="418">
        <f>SUM(F63:F77)</f>
        <v>23424</v>
      </c>
    </row>
    <row r="79" spans="1:6">
      <c r="A79" s="453" t="s">
        <v>564</v>
      </c>
      <c r="B79" s="450" t="s">
        <v>565</v>
      </c>
      <c r="C79" s="418">
        <f>C78+C61+C44+C27</f>
        <v>36269</v>
      </c>
      <c r="D79" s="418"/>
      <c r="E79" s="418">
        <f>E78+E61+E44+E27</f>
        <v>8674</v>
      </c>
      <c r="F79" s="418">
        <f>F78+F61+F44+F27</f>
        <v>27595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7"/>
      <c r="D82" s="77"/>
      <c r="E82" s="77"/>
      <c r="F82" s="416">
        <f>C82-E82</f>
        <v>0</v>
      </c>
    </row>
    <row r="83" spans="1:6">
      <c r="A83" s="599">
        <v>2</v>
      </c>
      <c r="B83" s="600"/>
      <c r="C83" s="77"/>
      <c r="D83" s="77"/>
      <c r="E83" s="77"/>
      <c r="F83" s="416">
        <f t="shared" ref="F83:F96" si="4">C83-E83</f>
        <v>0</v>
      </c>
    </row>
    <row r="84" spans="1:6">
      <c r="A84" s="599">
        <v>3</v>
      </c>
      <c r="B84" s="600"/>
      <c r="C84" s="77"/>
      <c r="D84" s="77"/>
      <c r="E84" s="77"/>
      <c r="F84" s="416">
        <f t="shared" si="4"/>
        <v>0</v>
      </c>
    </row>
    <row r="85" spans="1:6">
      <c r="A85" s="599">
        <v>4</v>
      </c>
      <c r="B85" s="600"/>
      <c r="C85" s="77"/>
      <c r="D85" s="77"/>
      <c r="E85" s="77"/>
      <c r="F85" s="416">
        <f t="shared" si="4"/>
        <v>0</v>
      </c>
    </row>
    <row r="86" spans="1:6">
      <c r="A86" s="599">
        <v>5</v>
      </c>
      <c r="B86" s="600"/>
      <c r="C86" s="77"/>
      <c r="D86" s="77"/>
      <c r="E86" s="77"/>
      <c r="F86" s="416">
        <f t="shared" si="4"/>
        <v>0</v>
      </c>
    </row>
    <row r="87" spans="1:6">
      <c r="A87" s="599">
        <v>6</v>
      </c>
      <c r="B87" s="600"/>
      <c r="C87" s="77"/>
      <c r="D87" s="77"/>
      <c r="E87" s="77"/>
      <c r="F87" s="416">
        <f t="shared" si="4"/>
        <v>0</v>
      </c>
    </row>
    <row r="88" spans="1:6">
      <c r="A88" s="599">
        <v>7</v>
      </c>
      <c r="B88" s="600"/>
      <c r="C88" s="77"/>
      <c r="D88" s="77"/>
      <c r="E88" s="77"/>
      <c r="F88" s="416">
        <f t="shared" si="4"/>
        <v>0</v>
      </c>
    </row>
    <row r="89" spans="1:6">
      <c r="A89" s="599">
        <v>8</v>
      </c>
      <c r="B89" s="600"/>
      <c r="C89" s="77"/>
      <c r="D89" s="77"/>
      <c r="E89" s="77"/>
      <c r="F89" s="416">
        <f t="shared" si="4"/>
        <v>0</v>
      </c>
    </row>
    <row r="90" spans="1:6">
      <c r="A90" s="599">
        <v>9</v>
      </c>
      <c r="B90" s="600"/>
      <c r="C90" s="77"/>
      <c r="D90" s="77"/>
      <c r="E90" s="77"/>
      <c r="F90" s="416">
        <f t="shared" si="4"/>
        <v>0</v>
      </c>
    </row>
    <row r="91" spans="1:6">
      <c r="A91" s="599">
        <v>10</v>
      </c>
      <c r="B91" s="600"/>
      <c r="C91" s="77"/>
      <c r="D91" s="77"/>
      <c r="E91" s="77"/>
      <c r="F91" s="416">
        <f t="shared" si="4"/>
        <v>0</v>
      </c>
    </row>
    <row r="92" spans="1:6">
      <c r="A92" s="599">
        <v>11</v>
      </c>
      <c r="B92" s="600"/>
      <c r="C92" s="77"/>
      <c r="D92" s="77"/>
      <c r="E92" s="77"/>
      <c r="F92" s="416">
        <f t="shared" si="4"/>
        <v>0</v>
      </c>
    </row>
    <row r="93" spans="1:6">
      <c r="A93" s="599">
        <v>12</v>
      </c>
      <c r="B93" s="600"/>
      <c r="C93" s="77"/>
      <c r="D93" s="77"/>
      <c r="E93" s="77"/>
      <c r="F93" s="416">
        <f t="shared" si="4"/>
        <v>0</v>
      </c>
    </row>
    <row r="94" spans="1:6">
      <c r="A94" s="599">
        <v>13</v>
      </c>
      <c r="B94" s="600"/>
      <c r="C94" s="77"/>
      <c r="D94" s="77"/>
      <c r="E94" s="77"/>
      <c r="F94" s="416">
        <f t="shared" si="4"/>
        <v>0</v>
      </c>
    </row>
    <row r="95" spans="1:6">
      <c r="A95" s="599">
        <v>14</v>
      </c>
      <c r="B95" s="600"/>
      <c r="C95" s="77"/>
      <c r="D95" s="77"/>
      <c r="E95" s="77"/>
      <c r="F95" s="416">
        <f t="shared" si="4"/>
        <v>0</v>
      </c>
    </row>
    <row r="96" spans="1:6">
      <c r="A96" s="599">
        <v>15</v>
      </c>
      <c r="B96" s="600"/>
      <c r="C96" s="77"/>
      <c r="D96" s="77"/>
      <c r="E96" s="77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7"/>
      <c r="D99" s="77"/>
      <c r="E99" s="77"/>
      <c r="F99" s="416">
        <f>C99-E99</f>
        <v>0</v>
      </c>
    </row>
    <row r="100" spans="1:6">
      <c r="A100" s="599">
        <v>2</v>
      </c>
      <c r="B100" s="600"/>
      <c r="C100" s="77"/>
      <c r="D100" s="77"/>
      <c r="E100" s="77"/>
      <c r="F100" s="416">
        <f t="shared" ref="F100:F113" si="5">C100-E100</f>
        <v>0</v>
      </c>
    </row>
    <row r="101" spans="1:6">
      <c r="A101" s="599">
        <v>3</v>
      </c>
      <c r="B101" s="600"/>
      <c r="C101" s="77"/>
      <c r="D101" s="77"/>
      <c r="E101" s="77"/>
      <c r="F101" s="416">
        <f t="shared" si="5"/>
        <v>0</v>
      </c>
    </row>
    <row r="102" spans="1:6">
      <c r="A102" s="599">
        <v>4</v>
      </c>
      <c r="B102" s="600"/>
      <c r="C102" s="77"/>
      <c r="D102" s="77"/>
      <c r="E102" s="77"/>
      <c r="F102" s="416">
        <f t="shared" si="5"/>
        <v>0</v>
      </c>
    </row>
    <row r="103" spans="1:6">
      <c r="A103" s="599">
        <v>5</v>
      </c>
      <c r="B103" s="600"/>
      <c r="C103" s="77"/>
      <c r="D103" s="77"/>
      <c r="E103" s="77"/>
      <c r="F103" s="416">
        <f t="shared" si="5"/>
        <v>0</v>
      </c>
    </row>
    <row r="104" spans="1:6">
      <c r="A104" s="599">
        <v>6</v>
      </c>
      <c r="B104" s="600"/>
      <c r="C104" s="77"/>
      <c r="D104" s="77"/>
      <c r="E104" s="77"/>
      <c r="F104" s="416">
        <f t="shared" si="5"/>
        <v>0</v>
      </c>
    </row>
    <row r="105" spans="1:6">
      <c r="A105" s="599">
        <v>7</v>
      </c>
      <c r="B105" s="600"/>
      <c r="C105" s="77"/>
      <c r="D105" s="77"/>
      <c r="E105" s="77"/>
      <c r="F105" s="416">
        <f t="shared" si="5"/>
        <v>0</v>
      </c>
    </row>
    <row r="106" spans="1:6">
      <c r="A106" s="599">
        <v>8</v>
      </c>
      <c r="B106" s="600"/>
      <c r="C106" s="77"/>
      <c r="D106" s="77"/>
      <c r="E106" s="77"/>
      <c r="F106" s="416">
        <f t="shared" si="5"/>
        <v>0</v>
      </c>
    </row>
    <row r="107" spans="1:6">
      <c r="A107" s="599">
        <v>9</v>
      </c>
      <c r="B107" s="600"/>
      <c r="C107" s="77"/>
      <c r="D107" s="77"/>
      <c r="E107" s="77"/>
      <c r="F107" s="416">
        <f t="shared" si="5"/>
        <v>0</v>
      </c>
    </row>
    <row r="108" spans="1:6">
      <c r="A108" s="599">
        <v>10</v>
      </c>
      <c r="B108" s="600"/>
      <c r="C108" s="77"/>
      <c r="D108" s="77"/>
      <c r="E108" s="77"/>
      <c r="F108" s="416">
        <f t="shared" si="5"/>
        <v>0</v>
      </c>
    </row>
    <row r="109" spans="1:6">
      <c r="A109" s="599">
        <v>11</v>
      </c>
      <c r="B109" s="600"/>
      <c r="C109" s="77"/>
      <c r="D109" s="77"/>
      <c r="E109" s="77"/>
      <c r="F109" s="416">
        <f t="shared" si="5"/>
        <v>0</v>
      </c>
    </row>
    <row r="110" spans="1:6">
      <c r="A110" s="599">
        <v>12</v>
      </c>
      <c r="B110" s="600"/>
      <c r="C110" s="77"/>
      <c r="D110" s="77"/>
      <c r="E110" s="77"/>
      <c r="F110" s="416">
        <f t="shared" si="5"/>
        <v>0</v>
      </c>
    </row>
    <row r="111" spans="1:6">
      <c r="A111" s="599">
        <v>13</v>
      </c>
      <c r="B111" s="600"/>
      <c r="C111" s="77"/>
      <c r="D111" s="77"/>
      <c r="E111" s="77"/>
      <c r="F111" s="416">
        <f t="shared" si="5"/>
        <v>0</v>
      </c>
    </row>
    <row r="112" spans="1:6">
      <c r="A112" s="599">
        <v>14</v>
      </c>
      <c r="B112" s="600"/>
      <c r="C112" s="77"/>
      <c r="D112" s="77"/>
      <c r="E112" s="77"/>
      <c r="F112" s="416">
        <f t="shared" si="5"/>
        <v>0</v>
      </c>
    </row>
    <row r="113" spans="1:6">
      <c r="A113" s="599">
        <v>15</v>
      </c>
      <c r="B113" s="600"/>
      <c r="C113" s="77"/>
      <c r="D113" s="77"/>
      <c r="E113" s="77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7"/>
      <c r="D116" s="77"/>
      <c r="E116" s="77"/>
      <c r="F116" s="416">
        <f>C116-E116</f>
        <v>0</v>
      </c>
    </row>
    <row r="117" spans="1:6">
      <c r="A117" s="599">
        <v>2</v>
      </c>
      <c r="B117" s="600"/>
      <c r="C117" s="77"/>
      <c r="D117" s="77"/>
      <c r="E117" s="77"/>
      <c r="F117" s="416">
        <f t="shared" ref="F117:F130" si="6">C117-E117</f>
        <v>0</v>
      </c>
    </row>
    <row r="118" spans="1:6">
      <c r="A118" s="599">
        <v>3</v>
      </c>
      <c r="B118" s="600"/>
      <c r="C118" s="77"/>
      <c r="D118" s="77"/>
      <c r="E118" s="77"/>
      <c r="F118" s="416">
        <f t="shared" si="6"/>
        <v>0</v>
      </c>
    </row>
    <row r="119" spans="1:6">
      <c r="A119" s="599">
        <v>4</v>
      </c>
      <c r="B119" s="600"/>
      <c r="C119" s="77"/>
      <c r="D119" s="77"/>
      <c r="E119" s="77"/>
      <c r="F119" s="416">
        <f t="shared" si="6"/>
        <v>0</v>
      </c>
    </row>
    <row r="120" spans="1:6">
      <c r="A120" s="599">
        <v>5</v>
      </c>
      <c r="B120" s="600"/>
      <c r="C120" s="77"/>
      <c r="D120" s="77"/>
      <c r="E120" s="77"/>
      <c r="F120" s="416">
        <f t="shared" si="6"/>
        <v>0</v>
      </c>
    </row>
    <row r="121" spans="1:6">
      <c r="A121" s="599">
        <v>6</v>
      </c>
      <c r="B121" s="600"/>
      <c r="C121" s="77"/>
      <c r="D121" s="77"/>
      <c r="E121" s="77"/>
      <c r="F121" s="416">
        <f t="shared" si="6"/>
        <v>0</v>
      </c>
    </row>
    <row r="122" spans="1:6">
      <c r="A122" s="599">
        <v>7</v>
      </c>
      <c r="B122" s="600"/>
      <c r="C122" s="77"/>
      <c r="D122" s="77"/>
      <c r="E122" s="77"/>
      <c r="F122" s="416">
        <f t="shared" si="6"/>
        <v>0</v>
      </c>
    </row>
    <row r="123" spans="1:6">
      <c r="A123" s="599">
        <v>8</v>
      </c>
      <c r="B123" s="600"/>
      <c r="C123" s="77"/>
      <c r="D123" s="77"/>
      <c r="E123" s="77"/>
      <c r="F123" s="416">
        <f t="shared" si="6"/>
        <v>0</v>
      </c>
    </row>
    <row r="124" spans="1:6">
      <c r="A124" s="599">
        <v>9</v>
      </c>
      <c r="B124" s="600"/>
      <c r="C124" s="77"/>
      <c r="D124" s="77"/>
      <c r="E124" s="77"/>
      <c r="F124" s="416">
        <f t="shared" si="6"/>
        <v>0</v>
      </c>
    </row>
    <row r="125" spans="1:6">
      <c r="A125" s="599">
        <v>10</v>
      </c>
      <c r="B125" s="600"/>
      <c r="C125" s="77"/>
      <c r="D125" s="77"/>
      <c r="E125" s="77"/>
      <c r="F125" s="416">
        <f t="shared" si="6"/>
        <v>0</v>
      </c>
    </row>
    <row r="126" spans="1:6">
      <c r="A126" s="599">
        <v>11</v>
      </c>
      <c r="B126" s="600"/>
      <c r="C126" s="77"/>
      <c r="D126" s="77"/>
      <c r="E126" s="77"/>
      <c r="F126" s="416">
        <f t="shared" si="6"/>
        <v>0</v>
      </c>
    </row>
    <row r="127" spans="1:6">
      <c r="A127" s="599">
        <v>12</v>
      </c>
      <c r="B127" s="600"/>
      <c r="C127" s="77"/>
      <c r="D127" s="77"/>
      <c r="E127" s="77"/>
      <c r="F127" s="416">
        <f t="shared" si="6"/>
        <v>0</v>
      </c>
    </row>
    <row r="128" spans="1:6">
      <c r="A128" s="599">
        <v>13</v>
      </c>
      <c r="B128" s="600"/>
      <c r="C128" s="77"/>
      <c r="D128" s="77"/>
      <c r="E128" s="77"/>
      <c r="F128" s="416">
        <f t="shared" si="6"/>
        <v>0</v>
      </c>
    </row>
    <row r="129" spans="1:6">
      <c r="A129" s="599">
        <v>14</v>
      </c>
      <c r="B129" s="600"/>
      <c r="C129" s="77"/>
      <c r="D129" s="77"/>
      <c r="E129" s="77"/>
      <c r="F129" s="416">
        <f t="shared" si="6"/>
        <v>0</v>
      </c>
    </row>
    <row r="130" spans="1:6">
      <c r="A130" s="599">
        <v>15</v>
      </c>
      <c r="B130" s="600"/>
      <c r="C130" s="77"/>
      <c r="D130" s="77"/>
      <c r="E130" s="77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7"/>
      <c r="D133" s="77"/>
      <c r="E133" s="77"/>
      <c r="F133" s="416">
        <f>C133-E133</f>
        <v>0</v>
      </c>
    </row>
    <row r="134" spans="1:6">
      <c r="A134" s="599">
        <v>2</v>
      </c>
      <c r="B134" s="600"/>
      <c r="C134" s="77"/>
      <c r="D134" s="77"/>
      <c r="E134" s="77"/>
      <c r="F134" s="416">
        <f t="shared" ref="F134:F147" si="7">C134-E134</f>
        <v>0</v>
      </c>
    </row>
    <row r="135" spans="1:6">
      <c r="A135" s="599">
        <v>3</v>
      </c>
      <c r="B135" s="600"/>
      <c r="C135" s="77"/>
      <c r="D135" s="77"/>
      <c r="E135" s="77"/>
      <c r="F135" s="416">
        <f t="shared" si="7"/>
        <v>0</v>
      </c>
    </row>
    <row r="136" spans="1:6">
      <c r="A136" s="599">
        <v>4</v>
      </c>
      <c r="B136" s="600"/>
      <c r="C136" s="77"/>
      <c r="D136" s="77"/>
      <c r="E136" s="77"/>
      <c r="F136" s="416">
        <f t="shared" si="7"/>
        <v>0</v>
      </c>
    </row>
    <row r="137" spans="1:6">
      <c r="A137" s="599">
        <v>5</v>
      </c>
      <c r="B137" s="600"/>
      <c r="C137" s="77"/>
      <c r="D137" s="77"/>
      <c r="E137" s="77"/>
      <c r="F137" s="416">
        <f t="shared" si="7"/>
        <v>0</v>
      </c>
    </row>
    <row r="138" spans="1:6">
      <c r="A138" s="599">
        <v>6</v>
      </c>
      <c r="B138" s="600"/>
      <c r="C138" s="77"/>
      <c r="D138" s="77"/>
      <c r="E138" s="77"/>
      <c r="F138" s="416">
        <f t="shared" si="7"/>
        <v>0</v>
      </c>
    </row>
    <row r="139" spans="1:6">
      <c r="A139" s="599">
        <v>7</v>
      </c>
      <c r="B139" s="600"/>
      <c r="C139" s="77"/>
      <c r="D139" s="77"/>
      <c r="E139" s="77"/>
      <c r="F139" s="416">
        <f t="shared" si="7"/>
        <v>0</v>
      </c>
    </row>
    <row r="140" spans="1:6">
      <c r="A140" s="599">
        <v>8</v>
      </c>
      <c r="B140" s="600"/>
      <c r="C140" s="77"/>
      <c r="D140" s="77"/>
      <c r="E140" s="77"/>
      <c r="F140" s="416">
        <f t="shared" si="7"/>
        <v>0</v>
      </c>
    </row>
    <row r="141" spans="1:6">
      <c r="A141" s="599">
        <v>9</v>
      </c>
      <c r="B141" s="600"/>
      <c r="C141" s="77"/>
      <c r="D141" s="77"/>
      <c r="E141" s="77"/>
      <c r="F141" s="416">
        <f t="shared" si="7"/>
        <v>0</v>
      </c>
    </row>
    <row r="142" spans="1:6">
      <c r="A142" s="599">
        <v>10</v>
      </c>
      <c r="B142" s="600"/>
      <c r="C142" s="77"/>
      <c r="D142" s="77"/>
      <c r="E142" s="77"/>
      <c r="F142" s="416">
        <f t="shared" si="7"/>
        <v>0</v>
      </c>
    </row>
    <row r="143" spans="1:6">
      <c r="A143" s="599">
        <v>11</v>
      </c>
      <c r="B143" s="600"/>
      <c r="C143" s="77"/>
      <c r="D143" s="77"/>
      <c r="E143" s="77"/>
      <c r="F143" s="416">
        <f t="shared" si="7"/>
        <v>0</v>
      </c>
    </row>
    <row r="144" spans="1:6">
      <c r="A144" s="599">
        <v>12</v>
      </c>
      <c r="B144" s="600"/>
      <c r="C144" s="77"/>
      <c r="D144" s="77"/>
      <c r="E144" s="77"/>
      <c r="F144" s="416">
        <f t="shared" si="7"/>
        <v>0</v>
      </c>
    </row>
    <row r="145" spans="1:8">
      <c r="A145" s="599">
        <v>13</v>
      </c>
      <c r="B145" s="600"/>
      <c r="C145" s="77"/>
      <c r="D145" s="77"/>
      <c r="E145" s="77"/>
      <c r="F145" s="416">
        <f t="shared" si="7"/>
        <v>0</v>
      </c>
    </row>
    <row r="146" spans="1:8">
      <c r="A146" s="599">
        <v>14</v>
      </c>
      <c r="B146" s="600"/>
      <c r="C146" s="77"/>
      <c r="D146" s="77"/>
      <c r="E146" s="77"/>
      <c r="F146" s="416">
        <f t="shared" si="7"/>
        <v>0</v>
      </c>
    </row>
    <row r="147" spans="1:8">
      <c r="A147" s="599">
        <v>15</v>
      </c>
      <c r="B147" s="600"/>
      <c r="C147" s="77"/>
      <c r="D147" s="77"/>
      <c r="E147" s="77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1" t="s">
        <v>8</v>
      </c>
      <c r="B151" s="635">
        <f>pdeReportingDate</f>
        <v>45860</v>
      </c>
      <c r="C151" s="635"/>
      <c r="D151" s="635"/>
      <c r="E151" s="635"/>
      <c r="F151" s="635"/>
      <c r="G151" s="635"/>
      <c r="H151" s="635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6" t="str">
        <f>authorName</f>
        <v>Марияна Пенчева Пенчева</v>
      </c>
      <c r="C153" s="636"/>
      <c r="D153" s="636"/>
      <c r="E153" s="636"/>
      <c r="F153" s="636"/>
      <c r="G153" s="636"/>
      <c r="H153" s="636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7"/>
      <c r="C155" s="637"/>
      <c r="D155" s="637"/>
      <c r="E155" s="637"/>
      <c r="F155" s="637"/>
      <c r="G155" s="637"/>
      <c r="H155" s="637"/>
    </row>
    <row r="156" spans="1:8">
      <c r="A156" s="613"/>
      <c r="B156" s="634" t="s">
        <v>294</v>
      </c>
      <c r="C156" s="634"/>
      <c r="D156" s="634"/>
      <c r="E156" s="634"/>
      <c r="F156" s="511"/>
      <c r="G156" s="38"/>
      <c r="H156" s="35"/>
    </row>
    <row r="157" spans="1:8">
      <c r="A157" s="613"/>
      <c r="B157" s="634" t="s">
        <v>294</v>
      </c>
      <c r="C157" s="634"/>
      <c r="D157" s="634"/>
      <c r="E157" s="634"/>
      <c r="F157" s="511"/>
      <c r="G157" s="38"/>
      <c r="H157" s="35"/>
    </row>
    <row r="158" spans="1:8">
      <c r="A158" s="613"/>
      <c r="B158" s="634" t="s">
        <v>294</v>
      </c>
      <c r="C158" s="634"/>
      <c r="D158" s="634"/>
      <c r="E158" s="634"/>
      <c r="F158" s="511"/>
      <c r="G158" s="38"/>
      <c r="H158" s="35"/>
    </row>
    <row r="159" spans="1:8">
      <c r="A159" s="613"/>
      <c r="B159" s="634" t="s">
        <v>294</v>
      </c>
      <c r="C159" s="634"/>
      <c r="D159" s="634"/>
      <c r="E159" s="634"/>
      <c r="F159" s="511"/>
      <c r="G159" s="38"/>
      <c r="H159" s="35"/>
    </row>
    <row r="160" spans="1:8">
      <c r="A160" s="613"/>
      <c r="B160" s="634"/>
      <c r="C160" s="634"/>
      <c r="D160" s="634"/>
      <c r="E160" s="634"/>
      <c r="F160" s="511"/>
      <c r="G160" s="38"/>
      <c r="H160" s="35"/>
    </row>
    <row r="161" spans="1:8">
      <c r="A161" s="613"/>
      <c r="B161" s="634"/>
      <c r="C161" s="634"/>
      <c r="D161" s="634"/>
      <c r="E161" s="634"/>
      <c r="F161" s="511"/>
      <c r="G161" s="38"/>
      <c r="H161" s="35"/>
    </row>
    <row r="162" spans="1:8">
      <c r="A162" s="613"/>
      <c r="B162" s="634"/>
      <c r="C162" s="634"/>
      <c r="D162" s="634"/>
      <c r="E162" s="634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7" zoomScale="80" zoomScaleNormal="85" zoomScaleSheetLayoutView="80" workbookViewId="0">
      <selection activeCell="O28" sqref="O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БУЛГАР ЧЕХ ИНВЕСТ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120054800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5" t="s">
        <v>484</v>
      </c>
      <c r="B7" s="656"/>
      <c r="C7" s="659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1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1" t="s">
        <v>578</v>
      </c>
      <c r="R7" s="653" t="s">
        <v>579</v>
      </c>
    </row>
    <row r="8" spans="1:19" s="93" customFormat="1" ht="66.75" customHeight="1">
      <c r="A8" s="657"/>
      <c r="B8" s="658"/>
      <c r="C8" s="660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2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2"/>
      <c r="R8" s="654"/>
    </row>
    <row r="9" spans="1:19" s="93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8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6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6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6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6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6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6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5">
      <c r="A17" s="295" t="s">
        <v>610</v>
      </c>
      <c r="B17" s="128" t="s">
        <v>611</v>
      </c>
      <c r="C17" s="127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1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8" t="s">
        <v>614</v>
      </c>
      <c r="C18" s="126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9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>
      <c r="A20" s="297" t="s">
        <v>617</v>
      </c>
      <c r="B20" s="281" t="s">
        <v>618</v>
      </c>
      <c r="C20" s="129" t="s">
        <v>619</v>
      </c>
      <c r="D20" s="286">
        <v>354</v>
      </c>
      <c r="E20" s="286"/>
      <c r="F20" s="286"/>
      <c r="G20" s="282">
        <f t="shared" si="2"/>
        <v>354</v>
      </c>
      <c r="H20" s="286">
        <v>80</v>
      </c>
      <c r="I20" s="286"/>
      <c r="J20" s="282">
        <f t="shared" si="3"/>
        <v>434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434</v>
      </c>
    </row>
    <row r="21" spans="1:18">
      <c r="A21" s="297"/>
      <c r="B21" s="281"/>
      <c r="C21" s="129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9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6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6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8" t="s">
        <v>629</v>
      </c>
      <c r="C26" s="126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30" t="s">
        <v>614</v>
      </c>
      <c r="C27" s="126" t="s">
        <v>631</v>
      </c>
      <c r="D27" s="286">
        <v>828</v>
      </c>
      <c r="E27" s="286"/>
      <c r="F27" s="286"/>
      <c r="G27" s="282">
        <f t="shared" si="2"/>
        <v>828</v>
      </c>
      <c r="H27" s="286"/>
      <c r="I27" s="286"/>
      <c r="J27" s="282">
        <f t="shared" si="3"/>
        <v>828</v>
      </c>
      <c r="K27" s="286">
        <v>28</v>
      </c>
      <c r="L27" s="286">
        <v>4</v>
      </c>
      <c r="M27" s="286"/>
      <c r="N27" s="282">
        <f t="shared" si="4"/>
        <v>32</v>
      </c>
      <c r="O27" s="286"/>
      <c r="P27" s="286"/>
      <c r="Q27" s="282">
        <f t="shared" si="0"/>
        <v>32</v>
      </c>
      <c r="R27" s="296">
        <f t="shared" si="1"/>
        <v>796</v>
      </c>
    </row>
    <row r="28" spans="1:18">
      <c r="A28" s="295"/>
      <c r="B28" s="280" t="s">
        <v>562</v>
      </c>
      <c r="C28" s="131" t="s">
        <v>632</v>
      </c>
      <c r="D28" s="289">
        <f>SUM(D24:D27)</f>
        <v>828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828</v>
      </c>
      <c r="H28" s="289">
        <f t="shared" si="5"/>
        <v>0</v>
      </c>
      <c r="I28" s="289">
        <f t="shared" si="5"/>
        <v>0</v>
      </c>
      <c r="J28" s="290">
        <f t="shared" si="3"/>
        <v>828</v>
      </c>
      <c r="K28" s="289">
        <f t="shared" si="5"/>
        <v>28</v>
      </c>
      <c r="L28" s="289">
        <f t="shared" si="5"/>
        <v>4</v>
      </c>
      <c r="M28" s="289">
        <f t="shared" si="5"/>
        <v>0</v>
      </c>
      <c r="N28" s="290">
        <f t="shared" si="4"/>
        <v>32</v>
      </c>
      <c r="O28" s="289">
        <f t="shared" si="5"/>
        <v>0</v>
      </c>
      <c r="P28" s="289">
        <f t="shared" si="5"/>
        <v>0</v>
      </c>
      <c r="Q28" s="290">
        <f t="shared" si="0"/>
        <v>32</v>
      </c>
      <c r="R28" s="299">
        <f t="shared" si="1"/>
        <v>796</v>
      </c>
    </row>
    <row r="29" spans="1:18">
      <c r="A29" s="294" t="s">
        <v>633</v>
      </c>
      <c r="B29" s="283" t="s">
        <v>634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3" t="s">
        <v>636</v>
      </c>
      <c r="D30" s="292">
        <f>SUM(D31:D34)</f>
        <v>4179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4179</v>
      </c>
      <c r="H30" s="292">
        <f t="shared" si="6"/>
        <v>0</v>
      </c>
      <c r="I30" s="292">
        <f t="shared" si="6"/>
        <v>0</v>
      </c>
      <c r="J30" s="292">
        <f t="shared" si="3"/>
        <v>4179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4179</v>
      </c>
    </row>
    <row r="31" spans="1:18">
      <c r="A31" s="295"/>
      <c r="B31" s="279" t="s">
        <v>127</v>
      </c>
      <c r="C31" s="126" t="s">
        <v>637</v>
      </c>
      <c r="D31" s="286">
        <v>4171</v>
      </c>
      <c r="E31" s="286"/>
      <c r="F31" s="286"/>
      <c r="G31" s="282">
        <f t="shared" si="2"/>
        <v>4171</v>
      </c>
      <c r="H31" s="286"/>
      <c r="I31" s="286"/>
      <c r="J31" s="282">
        <f t="shared" si="3"/>
        <v>4171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4171</v>
      </c>
    </row>
    <row r="32" spans="1:18">
      <c r="A32" s="295"/>
      <c r="B32" s="279" t="s">
        <v>129</v>
      </c>
      <c r="C32" s="126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640</v>
      </c>
      <c r="D34" s="286">
        <v>8</v>
      </c>
      <c r="E34" s="286"/>
      <c r="F34" s="286"/>
      <c r="G34" s="282">
        <f t="shared" si="2"/>
        <v>8</v>
      </c>
      <c r="H34" s="286"/>
      <c r="I34" s="286"/>
      <c r="J34" s="282">
        <f t="shared" si="3"/>
        <v>8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8</v>
      </c>
    </row>
    <row r="35" spans="1:18">
      <c r="A35" s="295" t="s">
        <v>595</v>
      </c>
      <c r="B35" s="284" t="s">
        <v>641</v>
      </c>
      <c r="C35" s="126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6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6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6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6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9" t="s">
        <v>652</v>
      </c>
      <c r="D41" s="287">
        <f>D30+D35+D40</f>
        <v>4179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4179</v>
      </c>
      <c r="H41" s="287">
        <f t="shared" si="10"/>
        <v>0</v>
      </c>
      <c r="I41" s="287">
        <f t="shared" si="10"/>
        <v>0</v>
      </c>
      <c r="J41" s="282">
        <f t="shared" si="3"/>
        <v>4179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4179</v>
      </c>
    </row>
    <row r="42" spans="1:18">
      <c r="A42" s="297" t="s">
        <v>653</v>
      </c>
      <c r="B42" s="285" t="s">
        <v>654</v>
      </c>
      <c r="C42" s="129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5361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5361</v>
      </c>
      <c r="H43" s="305">
        <f t="shared" si="11"/>
        <v>80</v>
      </c>
      <c r="I43" s="305">
        <f t="shared" si="11"/>
        <v>0</v>
      </c>
      <c r="J43" s="305">
        <f t="shared" si="11"/>
        <v>5441</v>
      </c>
      <c r="K43" s="305">
        <f t="shared" si="11"/>
        <v>28</v>
      </c>
      <c r="L43" s="305">
        <f t="shared" si="11"/>
        <v>4</v>
      </c>
      <c r="M43" s="305">
        <f t="shared" si="11"/>
        <v>0</v>
      </c>
      <c r="N43" s="305">
        <f t="shared" si="11"/>
        <v>32</v>
      </c>
      <c r="O43" s="305">
        <f t="shared" si="11"/>
        <v>0</v>
      </c>
      <c r="P43" s="305">
        <f t="shared" si="11"/>
        <v>0</v>
      </c>
      <c r="Q43" s="305">
        <f t="shared" si="11"/>
        <v>32</v>
      </c>
      <c r="R43" s="306">
        <f t="shared" si="11"/>
        <v>5409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1" t="s">
        <v>8</v>
      </c>
      <c r="C46" s="635">
        <f>pdeReportingDate</f>
        <v>45860</v>
      </c>
      <c r="D46" s="635"/>
      <c r="E46" s="635"/>
      <c r="F46" s="635"/>
      <c r="G46" s="635"/>
      <c r="H46" s="635"/>
      <c r="I46" s="635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6" t="str">
        <f>authorName</f>
        <v>Марияна Пенчева Пенчева</v>
      </c>
      <c r="D48" s="636"/>
      <c r="E48" s="636"/>
      <c r="F48" s="636"/>
      <c r="G48" s="636"/>
      <c r="H48" s="636"/>
      <c r="I48" s="636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7"/>
      <c r="D50" s="637"/>
      <c r="E50" s="637"/>
      <c r="F50" s="637"/>
      <c r="G50" s="637"/>
      <c r="H50" s="637"/>
      <c r="I50" s="637"/>
    </row>
    <row r="51" spans="2:9">
      <c r="B51" s="613"/>
      <c r="C51" s="634" t="s">
        <v>294</v>
      </c>
      <c r="D51" s="634"/>
      <c r="E51" s="634"/>
      <c r="F51" s="634"/>
      <c r="G51" s="511"/>
      <c r="H51" s="38"/>
      <c r="I51" s="35"/>
    </row>
    <row r="52" spans="2:9">
      <c r="B52" s="613"/>
      <c r="C52" s="634" t="s">
        <v>294</v>
      </c>
      <c r="D52" s="634"/>
      <c r="E52" s="634"/>
      <c r="F52" s="634"/>
      <c r="G52" s="511"/>
      <c r="H52" s="38"/>
      <c r="I52" s="35"/>
    </row>
    <row r="53" spans="2:9">
      <c r="B53" s="613"/>
      <c r="C53" s="634" t="s">
        <v>294</v>
      </c>
      <c r="D53" s="634"/>
      <c r="E53" s="634"/>
      <c r="F53" s="634"/>
      <c r="G53" s="511"/>
      <c r="H53" s="38"/>
      <c r="I53" s="35"/>
    </row>
    <row r="54" spans="2:9">
      <c r="B54" s="613"/>
      <c r="C54" s="634" t="s">
        <v>294</v>
      </c>
      <c r="D54" s="634"/>
      <c r="E54" s="634"/>
      <c r="F54" s="634"/>
      <c r="G54" s="511"/>
      <c r="H54" s="38"/>
      <c r="I54" s="35"/>
    </row>
    <row r="55" spans="2:9">
      <c r="B55" s="613"/>
      <c r="C55" s="634"/>
      <c r="D55" s="634"/>
      <c r="E55" s="634"/>
      <c r="F55" s="634"/>
      <c r="G55" s="511"/>
      <c r="H55" s="38"/>
      <c r="I55" s="35"/>
    </row>
    <row r="56" spans="2:9">
      <c r="B56" s="613"/>
      <c r="C56" s="634"/>
      <c r="D56" s="634"/>
      <c r="E56" s="634"/>
      <c r="F56" s="634"/>
      <c r="G56" s="511"/>
      <c r="H56" s="38"/>
      <c r="I56" s="35"/>
    </row>
    <row r="57" spans="2:9">
      <c r="B57" s="613"/>
      <c r="C57" s="634"/>
      <c r="D57" s="634"/>
      <c r="E57" s="634"/>
      <c r="F57" s="634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O24:P27 H20:I22 K20:M22 O20:P22 D20:F22 H24:I27 K24:M27 D24:F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0" zoomScale="80" zoomScaleNormal="85" zoomScaleSheetLayoutView="80" workbookViewId="0">
      <selection activeCell="C85" sqref="C8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БУЛГАР ЧЕХ ИНВЕСТ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120054800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4" t="s">
        <v>484</v>
      </c>
      <c r="B8" s="666" t="s">
        <v>28</v>
      </c>
      <c r="C8" s="662" t="s">
        <v>661</v>
      </c>
      <c r="D8" s="321" t="s">
        <v>662</v>
      </c>
      <c r="E8" s="322"/>
      <c r="F8" s="105"/>
    </row>
    <row r="9" spans="1:8" s="93" customFormat="1">
      <c r="A9" s="665"/>
      <c r="B9" s="667"/>
      <c r="C9" s="663"/>
      <c r="D9" s="108" t="s">
        <v>663</v>
      </c>
      <c r="E9" s="323" t="s">
        <v>664</v>
      </c>
      <c r="F9" s="105"/>
    </row>
    <row r="10" spans="1:8" s="93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8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10"/>
      <c r="H11" s="618"/>
    </row>
    <row r="12" spans="1:8">
      <c r="A12" s="329" t="s">
        <v>667</v>
      </c>
      <c r="B12" s="320"/>
      <c r="C12" s="338"/>
      <c r="D12" s="338"/>
      <c r="E12" s="330"/>
      <c r="F12" s="110"/>
    </row>
    <row r="13" spans="1:8">
      <c r="A13" s="326" t="s">
        <v>668</v>
      </c>
      <c r="B13" s="112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10"/>
    </row>
    <row r="14" spans="1:8">
      <c r="A14" s="326" t="s">
        <v>670</v>
      </c>
      <c r="B14" s="112" t="s">
        <v>671</v>
      </c>
      <c r="C14" s="324"/>
      <c r="D14" s="324"/>
      <c r="E14" s="325">
        <f t="shared" ref="E14:E44" si="0">C14-D14</f>
        <v>0</v>
      </c>
      <c r="F14" s="110"/>
    </row>
    <row r="15" spans="1:8">
      <c r="A15" s="326" t="s">
        <v>672</v>
      </c>
      <c r="B15" s="112" t="s">
        <v>673</v>
      </c>
      <c r="C15" s="324"/>
      <c r="D15" s="324"/>
      <c r="E15" s="325">
        <f t="shared" si="0"/>
        <v>0</v>
      </c>
      <c r="F15" s="110"/>
    </row>
    <row r="16" spans="1:8">
      <c r="A16" s="326" t="s">
        <v>674</v>
      </c>
      <c r="B16" s="112" t="s">
        <v>675</v>
      </c>
      <c r="C16" s="324"/>
      <c r="D16" s="324"/>
      <c r="E16" s="325">
        <f t="shared" si="0"/>
        <v>0</v>
      </c>
      <c r="F16" s="110"/>
    </row>
    <row r="17" spans="1:6">
      <c r="A17" s="326" t="s">
        <v>676</v>
      </c>
      <c r="B17" s="112" t="s">
        <v>677</v>
      </c>
      <c r="C17" s="324"/>
      <c r="D17" s="324"/>
      <c r="E17" s="325">
        <f t="shared" si="0"/>
        <v>0</v>
      </c>
      <c r="F17" s="110"/>
    </row>
    <row r="18" spans="1:6">
      <c r="A18" s="326" t="s">
        <v>678</v>
      </c>
      <c r="B18" s="112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680</v>
      </c>
      <c r="B19" s="112" t="s">
        <v>681</v>
      </c>
      <c r="C19" s="324"/>
      <c r="D19" s="324"/>
      <c r="E19" s="325">
        <f t="shared" si="0"/>
        <v>0</v>
      </c>
      <c r="F19" s="110"/>
    </row>
    <row r="20" spans="1:6">
      <c r="A20" s="326" t="s">
        <v>674</v>
      </c>
      <c r="B20" s="112" t="s">
        <v>682</v>
      </c>
      <c r="C20" s="324"/>
      <c r="D20" s="324"/>
      <c r="E20" s="325">
        <f t="shared" si="0"/>
        <v>0</v>
      </c>
      <c r="F20" s="110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10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686</v>
      </c>
      <c r="B23" s="109" t="s">
        <v>687</v>
      </c>
      <c r="C23" s="390"/>
      <c r="D23" s="390"/>
      <c r="E23" s="389">
        <f t="shared" si="0"/>
        <v>0</v>
      </c>
      <c r="F23" s="110"/>
    </row>
    <row r="24" spans="1:6" ht="16.5" thickBot="1">
      <c r="A24" s="342"/>
      <c r="B24" s="327"/>
      <c r="C24" s="328"/>
      <c r="D24" s="328"/>
      <c r="E24" s="343"/>
      <c r="F24" s="110"/>
    </row>
    <row r="25" spans="1:6">
      <c r="A25" s="335" t="s">
        <v>688</v>
      </c>
      <c r="B25" s="341"/>
      <c r="C25" s="336"/>
      <c r="D25" s="336"/>
      <c r="E25" s="337"/>
      <c r="F25" s="110"/>
    </row>
    <row r="26" spans="1:6">
      <c r="A26" s="326" t="s">
        <v>689</v>
      </c>
      <c r="B26" s="112" t="s">
        <v>690</v>
      </c>
      <c r="C26" s="318">
        <f>SUM(C27:C29)</f>
        <v>230</v>
      </c>
      <c r="D26" s="318">
        <f>SUM(D27:D29)</f>
        <v>0</v>
      </c>
      <c r="E26" s="325">
        <f>SUM(E27:E29)</f>
        <v>230</v>
      </c>
      <c r="F26" s="110"/>
    </row>
    <row r="27" spans="1:6">
      <c r="A27" s="326" t="s">
        <v>691</v>
      </c>
      <c r="B27" s="112" t="s">
        <v>692</v>
      </c>
      <c r="C27" s="324"/>
      <c r="D27" s="324"/>
      <c r="E27" s="325">
        <f t="shared" si="0"/>
        <v>0</v>
      </c>
      <c r="F27" s="110"/>
    </row>
    <row r="28" spans="1:6">
      <c r="A28" s="326" t="s">
        <v>693</v>
      </c>
      <c r="B28" s="112" t="s">
        <v>694</v>
      </c>
      <c r="C28" s="324"/>
      <c r="D28" s="324"/>
      <c r="E28" s="325">
        <f t="shared" si="0"/>
        <v>0</v>
      </c>
      <c r="F28" s="110"/>
    </row>
    <row r="29" spans="1:6">
      <c r="A29" s="326" t="s">
        <v>695</v>
      </c>
      <c r="B29" s="112" t="s">
        <v>696</v>
      </c>
      <c r="C29" s="324">
        <v>230</v>
      </c>
      <c r="D29" s="324"/>
      <c r="E29" s="325">
        <f t="shared" si="0"/>
        <v>230</v>
      </c>
      <c r="F29" s="110"/>
    </row>
    <row r="30" spans="1:6">
      <c r="A30" s="326" t="s">
        <v>697</v>
      </c>
      <c r="B30" s="112" t="s">
        <v>698</v>
      </c>
      <c r="C30" s="324"/>
      <c r="D30" s="324"/>
      <c r="E30" s="325">
        <f t="shared" si="0"/>
        <v>0</v>
      </c>
      <c r="F30" s="110"/>
    </row>
    <row r="31" spans="1:6">
      <c r="A31" s="326" t="s">
        <v>699</v>
      </c>
      <c r="B31" s="112" t="s">
        <v>700</v>
      </c>
      <c r="C31" s="324">
        <v>1332</v>
      </c>
      <c r="D31" s="324"/>
      <c r="E31" s="325">
        <f t="shared" si="0"/>
        <v>1332</v>
      </c>
      <c r="F31" s="110"/>
    </row>
    <row r="32" spans="1:6">
      <c r="A32" s="326" t="s">
        <v>701</v>
      </c>
      <c r="B32" s="112" t="s">
        <v>702</v>
      </c>
      <c r="C32" s="324">
        <v>7272</v>
      </c>
      <c r="D32" s="324"/>
      <c r="E32" s="325">
        <f t="shared" si="0"/>
        <v>7272</v>
      </c>
      <c r="F32" s="110"/>
    </row>
    <row r="33" spans="1:6">
      <c r="A33" s="326" t="s">
        <v>703</v>
      </c>
      <c r="B33" s="112" t="s">
        <v>704</v>
      </c>
      <c r="C33" s="324"/>
      <c r="D33" s="324"/>
      <c r="E33" s="325">
        <f t="shared" si="0"/>
        <v>0</v>
      </c>
      <c r="F33" s="110"/>
    </row>
    <row r="34" spans="1:6">
      <c r="A34" s="326" t="s">
        <v>705</v>
      </c>
      <c r="B34" s="112" t="s">
        <v>706</v>
      </c>
      <c r="C34" s="324"/>
      <c r="D34" s="324"/>
      <c r="E34" s="325">
        <f t="shared" si="0"/>
        <v>0</v>
      </c>
      <c r="F34" s="110"/>
    </row>
    <row r="35" spans="1:6">
      <c r="A35" s="326" t="s">
        <v>707</v>
      </c>
      <c r="B35" s="112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10"/>
    </row>
    <row r="36" spans="1:6">
      <c r="A36" s="326" t="s">
        <v>709</v>
      </c>
      <c r="B36" s="112" t="s">
        <v>710</v>
      </c>
      <c r="C36" s="324"/>
      <c r="D36" s="324"/>
      <c r="E36" s="325">
        <f t="shared" si="0"/>
        <v>0</v>
      </c>
      <c r="F36" s="110"/>
    </row>
    <row r="37" spans="1:6">
      <c r="A37" s="326" t="s">
        <v>711</v>
      </c>
      <c r="B37" s="112" t="s">
        <v>712</v>
      </c>
      <c r="C37" s="324"/>
      <c r="D37" s="324"/>
      <c r="E37" s="325">
        <f t="shared" si="0"/>
        <v>0</v>
      </c>
      <c r="F37" s="110"/>
    </row>
    <row r="38" spans="1:6">
      <c r="A38" s="326" t="s">
        <v>713</v>
      </c>
      <c r="B38" s="112" t="s">
        <v>714</v>
      </c>
      <c r="C38" s="324"/>
      <c r="D38" s="324"/>
      <c r="E38" s="325">
        <f t="shared" si="0"/>
        <v>0</v>
      </c>
      <c r="F38" s="110"/>
    </row>
    <row r="39" spans="1:6">
      <c r="A39" s="326" t="s">
        <v>715</v>
      </c>
      <c r="B39" s="112" t="s">
        <v>716</v>
      </c>
      <c r="C39" s="324"/>
      <c r="D39" s="324"/>
      <c r="E39" s="325">
        <f t="shared" si="0"/>
        <v>0</v>
      </c>
      <c r="F39" s="110"/>
    </row>
    <row r="40" spans="1:6">
      <c r="A40" s="326" t="s">
        <v>717</v>
      </c>
      <c r="B40" s="112" t="s">
        <v>718</v>
      </c>
      <c r="C40" s="318">
        <f>SUM(C41:C44)</f>
        <v>112</v>
      </c>
      <c r="D40" s="318">
        <f>SUM(D41:D44)</f>
        <v>0</v>
      </c>
      <c r="E40" s="325">
        <f>SUM(E41:E44)</f>
        <v>112</v>
      </c>
      <c r="F40" s="110"/>
    </row>
    <row r="41" spans="1:6">
      <c r="A41" s="326" t="s">
        <v>719</v>
      </c>
      <c r="B41" s="112" t="s">
        <v>720</v>
      </c>
      <c r="C41" s="324"/>
      <c r="D41" s="324"/>
      <c r="E41" s="325">
        <f t="shared" si="0"/>
        <v>0</v>
      </c>
      <c r="F41" s="110"/>
    </row>
    <row r="42" spans="1:6">
      <c r="A42" s="326" t="s">
        <v>721</v>
      </c>
      <c r="B42" s="112" t="s">
        <v>722</v>
      </c>
      <c r="C42" s="324"/>
      <c r="D42" s="324"/>
      <c r="E42" s="325">
        <f t="shared" si="0"/>
        <v>0</v>
      </c>
      <c r="F42" s="110"/>
    </row>
    <row r="43" spans="1:6">
      <c r="A43" s="326" t="s">
        <v>723</v>
      </c>
      <c r="B43" s="112" t="s">
        <v>724</v>
      </c>
      <c r="C43" s="324"/>
      <c r="D43" s="324"/>
      <c r="E43" s="325">
        <f t="shared" si="0"/>
        <v>0</v>
      </c>
      <c r="F43" s="110"/>
    </row>
    <row r="44" spans="1:6">
      <c r="A44" s="326" t="s">
        <v>725</v>
      </c>
      <c r="B44" s="112" t="s">
        <v>726</v>
      </c>
      <c r="C44" s="324">
        <v>112</v>
      </c>
      <c r="D44" s="324"/>
      <c r="E44" s="325">
        <f t="shared" si="0"/>
        <v>112</v>
      </c>
      <c r="F44" s="110"/>
    </row>
    <row r="45" spans="1:6" ht="16.5" thickBot="1">
      <c r="A45" s="344" t="s">
        <v>727</v>
      </c>
      <c r="B45" s="345" t="s">
        <v>728</v>
      </c>
      <c r="C45" s="385">
        <f>C26+C30+C31+C33+C32+C34+C35+C40</f>
        <v>8946</v>
      </c>
      <c r="D45" s="385">
        <f>D26+D30+D31+D33+D32+D34+D35+D40</f>
        <v>0</v>
      </c>
      <c r="E45" s="386">
        <f>E26+E30+E31+E33+E32+E34+E35+E40</f>
        <v>8946</v>
      </c>
      <c r="F45" s="110"/>
    </row>
    <row r="46" spans="1:6" ht="16.5" thickBot="1">
      <c r="A46" s="346" t="s">
        <v>729</v>
      </c>
      <c r="B46" s="347" t="s">
        <v>730</v>
      </c>
      <c r="C46" s="391">
        <f>C45+C23+C21+C11</f>
        <v>8946</v>
      </c>
      <c r="D46" s="391">
        <f>D45+D23+D21+D11</f>
        <v>0</v>
      </c>
      <c r="E46" s="392">
        <f>E45+E23+E21+E11</f>
        <v>8946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4" t="s">
        <v>484</v>
      </c>
      <c r="B50" s="666" t="s">
        <v>28</v>
      </c>
      <c r="C50" s="668" t="s">
        <v>732</v>
      </c>
      <c r="D50" s="321" t="s">
        <v>733</v>
      </c>
      <c r="E50" s="321"/>
      <c r="F50" s="670" t="s">
        <v>734</v>
      </c>
    </row>
    <row r="51" spans="1:6" s="93" customFormat="1" ht="18" customHeight="1">
      <c r="A51" s="665"/>
      <c r="B51" s="667"/>
      <c r="C51" s="669"/>
      <c r="D51" s="107" t="s">
        <v>663</v>
      </c>
      <c r="E51" s="107" t="s">
        <v>664</v>
      </c>
      <c r="F51" s="671"/>
    </row>
    <row r="52" spans="1:6" s="93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 ht="31.5">
      <c r="A54" s="326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0">
        <f>SUM(F55:F57)</f>
        <v>0</v>
      </c>
    </row>
    <row r="55" spans="1:6">
      <c r="A55" s="326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6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6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6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1">
        <f>F59+F61</f>
        <v>0</v>
      </c>
    </row>
    <row r="59" spans="1:6">
      <c r="A59" s="326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2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2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2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6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6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6" t="s">
        <v>754</v>
      </c>
      <c r="B65" s="112" t="s">
        <v>755</v>
      </c>
      <c r="C65" s="160">
        <v>29337</v>
      </c>
      <c r="D65" s="160"/>
      <c r="E65" s="111">
        <f t="shared" si="1"/>
        <v>29337</v>
      </c>
      <c r="F65" s="159"/>
    </row>
    <row r="66" spans="1:6">
      <c r="A66" s="326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6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9" t="s">
        <v>760</v>
      </c>
      <c r="B68" s="340" t="s">
        <v>761</v>
      </c>
      <c r="C68" s="383">
        <f>C54+C58+C63+C64+C65+C66</f>
        <v>29337</v>
      </c>
      <c r="D68" s="383">
        <f>D54+D58+D63+D64+D65+D66</f>
        <v>0</v>
      </c>
      <c r="E68" s="381">
        <f t="shared" si="1"/>
        <v>29337</v>
      </c>
      <c r="F68" s="384">
        <f>F54+F58+F63+F64+F65+F66</f>
        <v>0</v>
      </c>
    </row>
    <row r="69" spans="1:6">
      <c r="A69" s="335" t="s">
        <v>762</v>
      </c>
      <c r="B69" s="106"/>
      <c r="C69" s="354"/>
      <c r="D69" s="354"/>
      <c r="E69" s="354"/>
      <c r="F69" s="355"/>
    </row>
    <row r="70" spans="1:6">
      <c r="A70" s="326" t="s">
        <v>763</v>
      </c>
      <c r="B70" s="117" t="s">
        <v>764</v>
      </c>
      <c r="C70" s="160">
        <v>37</v>
      </c>
      <c r="D70" s="160"/>
      <c r="E70" s="111">
        <f t="shared" si="1"/>
        <v>37</v>
      </c>
      <c r="F70" s="159"/>
    </row>
    <row r="71" spans="1:6" ht="16.5" thickBot="1">
      <c r="A71" s="359"/>
      <c r="B71" s="104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 ht="31.5">
      <c r="A73" s="326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1">
        <f>SUM(F74:F76)</f>
        <v>0</v>
      </c>
    </row>
    <row r="74" spans="1:6">
      <c r="A74" s="326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6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3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6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1">
        <f>F78+F80</f>
        <v>0</v>
      </c>
    </row>
    <row r="78" spans="1:6">
      <c r="A78" s="326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6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6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6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6" t="s">
        <v>781</v>
      </c>
      <c r="B82" s="112" t="s">
        <v>782</v>
      </c>
      <c r="C82" s="113">
        <f>SUM(C83:C86)</f>
        <v>111</v>
      </c>
      <c r="D82" s="113">
        <f>SUM(D83:D86)</f>
        <v>0</v>
      </c>
      <c r="E82" s="113">
        <f>SUM(E83:E86)</f>
        <v>111</v>
      </c>
      <c r="F82" s="351">
        <f>SUM(F83:F86)</f>
        <v>0</v>
      </c>
    </row>
    <row r="83" spans="1:6">
      <c r="A83" s="326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6" t="s">
        <v>785</v>
      </c>
      <c r="B84" s="112" t="s">
        <v>786</v>
      </c>
      <c r="C84" s="160">
        <v>111</v>
      </c>
      <c r="D84" s="160"/>
      <c r="E84" s="111">
        <f t="shared" si="1"/>
        <v>111</v>
      </c>
      <c r="F84" s="159"/>
    </row>
    <row r="85" spans="1:6" ht="31.5">
      <c r="A85" s="326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6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6" t="s">
        <v>791</v>
      </c>
      <c r="B87" s="112" t="s">
        <v>792</v>
      </c>
      <c r="C87" s="111">
        <f>SUM(C88:C92)+C96</f>
        <v>12918</v>
      </c>
      <c r="D87" s="111">
        <f>SUM(D88:D92)+D96</f>
        <v>12920</v>
      </c>
      <c r="E87" s="111">
        <f>SUM(E88:E92)+E96</f>
        <v>-2</v>
      </c>
      <c r="F87" s="350">
        <f>SUM(F88:F92)+F96</f>
        <v>0</v>
      </c>
    </row>
    <row r="88" spans="1:6">
      <c r="A88" s="326" t="s">
        <v>793</v>
      </c>
      <c r="B88" s="112" t="s">
        <v>794</v>
      </c>
      <c r="C88" s="160">
        <v>12105</v>
      </c>
      <c r="D88" s="160">
        <v>12106</v>
      </c>
      <c r="E88" s="111">
        <f t="shared" si="1"/>
        <v>-1</v>
      </c>
      <c r="F88" s="159"/>
    </row>
    <row r="89" spans="1:6">
      <c r="A89" s="326" t="s">
        <v>795</v>
      </c>
      <c r="B89" s="112" t="s">
        <v>796</v>
      </c>
      <c r="C89" s="160">
        <v>811</v>
      </c>
      <c r="D89" s="160">
        <v>811</v>
      </c>
      <c r="E89" s="111">
        <f t="shared" si="1"/>
        <v>0</v>
      </c>
      <c r="F89" s="159"/>
    </row>
    <row r="90" spans="1:6">
      <c r="A90" s="326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6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6" t="s">
        <v>801</v>
      </c>
      <c r="B92" s="112" t="s">
        <v>802</v>
      </c>
      <c r="C92" s="113">
        <f>SUM(C93:C95)</f>
        <v>1</v>
      </c>
      <c r="D92" s="113">
        <f>SUM(D93:D95)</f>
        <v>2</v>
      </c>
      <c r="E92" s="113">
        <f>SUM(E93:E95)</f>
        <v>-1</v>
      </c>
      <c r="F92" s="351">
        <f>SUM(F93:F95)</f>
        <v>0</v>
      </c>
    </row>
    <row r="93" spans="1:6">
      <c r="A93" s="326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6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6" t="s">
        <v>715</v>
      </c>
      <c r="B95" s="112" t="s">
        <v>806</v>
      </c>
      <c r="C95" s="160">
        <v>1</v>
      </c>
      <c r="D95" s="160">
        <v>2</v>
      </c>
      <c r="E95" s="111">
        <f t="shared" si="1"/>
        <v>-1</v>
      </c>
      <c r="F95" s="159"/>
    </row>
    <row r="96" spans="1:6">
      <c r="A96" s="326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6" t="s">
        <v>809</v>
      </c>
      <c r="B97" s="112" t="s">
        <v>810</v>
      </c>
      <c r="C97" s="160">
        <v>670</v>
      </c>
      <c r="D97" s="160"/>
      <c r="E97" s="111">
        <f t="shared" si="1"/>
        <v>670</v>
      </c>
      <c r="F97" s="159"/>
    </row>
    <row r="98" spans="1:8" ht="16.5" thickBot="1">
      <c r="A98" s="339" t="s">
        <v>811</v>
      </c>
      <c r="B98" s="340" t="s">
        <v>812</v>
      </c>
      <c r="C98" s="381">
        <f>C87+C82+C77+C73+C97</f>
        <v>13699</v>
      </c>
      <c r="D98" s="381">
        <f>D87+D82+D77+D73+D97</f>
        <v>12920</v>
      </c>
      <c r="E98" s="381">
        <f>E87+E82+E77+E73+E97</f>
        <v>779</v>
      </c>
      <c r="F98" s="382">
        <f>F87+F82+F77+F73+F97</f>
        <v>0</v>
      </c>
    </row>
    <row r="99" spans="1:8" ht="16.5" thickBot="1">
      <c r="A99" s="362" t="s">
        <v>813</v>
      </c>
      <c r="B99" s="363" t="s">
        <v>814</v>
      </c>
      <c r="C99" s="375">
        <f>C98+C70+C68</f>
        <v>43073</v>
      </c>
      <c r="D99" s="375">
        <f>D98+D70+D68</f>
        <v>12920</v>
      </c>
      <c r="E99" s="375">
        <f>E98+E70+E68</f>
        <v>30153</v>
      </c>
      <c r="F99" s="376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2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9"/>
      <c r="D104" s="179"/>
      <c r="E104" s="179"/>
      <c r="F104" s="365">
        <f>C104+D104-E104</f>
        <v>0</v>
      </c>
    </row>
    <row r="105" spans="1:8">
      <c r="A105" s="326" t="s">
        <v>823</v>
      </c>
      <c r="B105" s="112" t="s">
        <v>824</v>
      </c>
      <c r="C105" s="160"/>
      <c r="D105" s="160"/>
      <c r="E105" s="160"/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239"/>
      <c r="D106" s="239"/>
      <c r="E106" s="239"/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1" t="s">
        <v>829</v>
      </c>
      <c r="B109" s="661"/>
      <c r="C109" s="661"/>
      <c r="D109" s="661"/>
      <c r="E109" s="661"/>
      <c r="F109" s="661"/>
    </row>
    <row r="111" spans="1:8">
      <c r="A111" s="611" t="s">
        <v>8</v>
      </c>
      <c r="B111" s="635">
        <f>pdeReportingDate</f>
        <v>45860</v>
      </c>
      <c r="C111" s="635"/>
      <c r="D111" s="635"/>
      <c r="E111" s="635"/>
      <c r="F111" s="635"/>
      <c r="G111" s="44"/>
      <c r="H111" s="44"/>
    </row>
    <row r="112" spans="1:8">
      <c r="A112" s="611"/>
      <c r="B112" s="635"/>
      <c r="C112" s="635"/>
      <c r="D112" s="635"/>
      <c r="E112" s="635"/>
      <c r="F112" s="635"/>
      <c r="G112" s="44"/>
      <c r="H112" s="44"/>
    </row>
    <row r="113" spans="1:8">
      <c r="A113" s="612" t="s">
        <v>293</v>
      </c>
      <c r="B113" s="636" t="str">
        <f>authorName</f>
        <v>Марияна Пенчева Пенчева</v>
      </c>
      <c r="C113" s="636"/>
      <c r="D113" s="636"/>
      <c r="E113" s="636"/>
      <c r="F113" s="636"/>
      <c r="G113" s="66"/>
      <c r="H113" s="66"/>
    </row>
    <row r="114" spans="1:8">
      <c r="A114" s="612"/>
      <c r="B114" s="636"/>
      <c r="C114" s="636"/>
      <c r="D114" s="636"/>
      <c r="E114" s="636"/>
      <c r="F114" s="636"/>
      <c r="G114" s="66"/>
      <c r="H114" s="66"/>
    </row>
    <row r="115" spans="1:8">
      <c r="A115" s="612" t="s">
        <v>13</v>
      </c>
      <c r="B115" s="637"/>
      <c r="C115" s="637"/>
      <c r="D115" s="637"/>
      <c r="E115" s="637"/>
      <c r="F115" s="637"/>
      <c r="G115" s="68"/>
      <c r="H115" s="68"/>
    </row>
    <row r="116" spans="1:8" ht="15.75" customHeight="1">
      <c r="A116" s="613"/>
      <c r="B116" s="634" t="s">
        <v>294</v>
      </c>
      <c r="C116" s="634"/>
      <c r="D116" s="634"/>
      <c r="E116" s="634"/>
      <c r="F116" s="634"/>
      <c r="G116" s="613"/>
      <c r="H116" s="613"/>
    </row>
    <row r="117" spans="1:8" ht="15.75" customHeight="1">
      <c r="A117" s="613"/>
      <c r="B117" s="634" t="s">
        <v>294</v>
      </c>
      <c r="C117" s="634"/>
      <c r="D117" s="634"/>
      <c r="E117" s="634"/>
      <c r="F117" s="634"/>
      <c r="G117" s="613"/>
      <c r="H117" s="613"/>
    </row>
    <row r="118" spans="1:8" ht="15.75" customHeight="1">
      <c r="A118" s="613"/>
      <c r="B118" s="634" t="s">
        <v>294</v>
      </c>
      <c r="C118" s="634"/>
      <c r="D118" s="634"/>
      <c r="E118" s="634"/>
      <c r="F118" s="634"/>
      <c r="G118" s="613"/>
      <c r="H118" s="613"/>
    </row>
    <row r="119" spans="1:8" ht="15.75" customHeight="1">
      <c r="A119" s="613"/>
      <c r="B119" s="634" t="s">
        <v>294</v>
      </c>
      <c r="C119" s="634"/>
      <c r="D119" s="634"/>
      <c r="E119" s="634"/>
      <c r="F119" s="634"/>
      <c r="G119" s="613"/>
      <c r="H119" s="613"/>
    </row>
    <row r="120" spans="1:8">
      <c r="A120" s="613"/>
      <c r="B120" s="634"/>
      <c r="C120" s="634"/>
      <c r="D120" s="634"/>
      <c r="E120" s="634"/>
      <c r="F120" s="634"/>
      <c r="G120" s="613"/>
      <c r="H120" s="613"/>
    </row>
    <row r="121" spans="1:8">
      <c r="A121" s="613"/>
      <c r="B121" s="634"/>
      <c r="C121" s="634"/>
      <c r="D121" s="634"/>
      <c r="E121" s="634"/>
      <c r="F121" s="634"/>
      <c r="G121" s="613"/>
      <c r="H121" s="613"/>
    </row>
    <row r="122" spans="1:8">
      <c r="A122" s="613"/>
      <c r="B122" s="634"/>
      <c r="C122" s="634"/>
      <c r="D122" s="634"/>
      <c r="E122" s="634"/>
      <c r="F122" s="634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H27" sqref="H2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БУЛГАР ЧЕХ ИНВЕСТ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120054800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8"/>
    </row>
    <row r="13" spans="1:22">
      <c r="A13" s="395" t="s">
        <v>842</v>
      </c>
      <c r="B13" s="97" t="s">
        <v>843</v>
      </c>
      <c r="C13" s="396">
        <v>242312</v>
      </c>
      <c r="D13" s="396"/>
      <c r="E13" s="396"/>
      <c r="F13" s="396">
        <v>481</v>
      </c>
      <c r="G13" s="396">
        <v>1</v>
      </c>
      <c r="H13" s="396">
        <v>4</v>
      </c>
      <c r="I13" s="397">
        <f>F13+G13-H13</f>
        <v>478</v>
      </c>
    </row>
    <row r="14" spans="1:22">
      <c r="A14" s="395" t="s">
        <v>844</v>
      </c>
      <c r="B14" s="97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7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7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849</v>
      </c>
      <c r="C17" s="396">
        <v>6601607</v>
      </c>
      <c r="D17" s="396"/>
      <c r="E17" s="396"/>
      <c r="F17" s="396">
        <v>19920</v>
      </c>
      <c r="G17" s="396">
        <v>25</v>
      </c>
      <c r="H17" s="396">
        <v>50</v>
      </c>
      <c r="I17" s="397">
        <f t="shared" si="0"/>
        <v>19895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6843919</v>
      </c>
      <c r="D18" s="403">
        <f t="shared" si="1"/>
        <v>0</v>
      </c>
      <c r="E18" s="403">
        <f t="shared" si="1"/>
        <v>0</v>
      </c>
      <c r="F18" s="403">
        <f t="shared" si="1"/>
        <v>20401</v>
      </c>
      <c r="G18" s="403">
        <f t="shared" si="1"/>
        <v>26</v>
      </c>
      <c r="H18" s="403">
        <f t="shared" si="1"/>
        <v>54</v>
      </c>
      <c r="I18" s="404">
        <f t="shared" si="0"/>
        <v>20373</v>
      </c>
    </row>
    <row r="19" spans="1:16">
      <c r="A19" s="409" t="s">
        <v>851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7" t="s">
        <v>852</v>
      </c>
      <c r="C20" s="396">
        <v>2148504</v>
      </c>
      <c r="D20" s="396"/>
      <c r="E20" s="396"/>
      <c r="F20" s="396">
        <v>7908</v>
      </c>
      <c r="G20" s="396">
        <v>299</v>
      </c>
      <c r="H20" s="396">
        <v>11</v>
      </c>
      <c r="I20" s="397">
        <f t="shared" si="0"/>
        <v>8196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853</v>
      </c>
      <c r="B21" s="97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855</v>
      </c>
      <c r="B22" s="97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857</v>
      </c>
      <c r="B23" s="97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859</v>
      </c>
      <c r="B24" s="97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861</v>
      </c>
      <c r="B25" s="97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863</v>
      </c>
      <c r="B26" s="97" t="s">
        <v>864</v>
      </c>
      <c r="C26" s="396">
        <v>75941</v>
      </c>
      <c r="D26" s="396"/>
      <c r="E26" s="396"/>
      <c r="F26" s="396">
        <v>3516</v>
      </c>
      <c r="G26" s="396">
        <v>13</v>
      </c>
      <c r="H26" s="396">
        <v>0</v>
      </c>
      <c r="I26" s="397">
        <f t="shared" si="0"/>
        <v>3529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2224445</v>
      </c>
      <c r="D27" s="403">
        <f t="shared" si="2"/>
        <v>0</v>
      </c>
      <c r="E27" s="403">
        <f t="shared" si="2"/>
        <v>0</v>
      </c>
      <c r="F27" s="403">
        <f t="shared" si="2"/>
        <v>11424</v>
      </c>
      <c r="G27" s="403">
        <f t="shared" si="2"/>
        <v>312</v>
      </c>
      <c r="H27" s="403">
        <f t="shared" si="2"/>
        <v>11</v>
      </c>
      <c r="I27" s="404">
        <f t="shared" si="0"/>
        <v>11725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1" t="s">
        <v>8</v>
      </c>
      <c r="B31" s="635">
        <f>pdeReportingDate</f>
        <v>45860</v>
      </c>
      <c r="C31" s="635"/>
      <c r="D31" s="635"/>
      <c r="E31" s="635"/>
      <c r="F31" s="635"/>
      <c r="G31" s="98"/>
      <c r="H31" s="98"/>
      <c r="I31" s="98"/>
    </row>
    <row r="32" spans="1:16">
      <c r="A32" s="611"/>
      <c r="B32" s="635"/>
      <c r="C32" s="635"/>
      <c r="D32" s="635"/>
      <c r="E32" s="635"/>
      <c r="F32" s="635"/>
      <c r="G32" s="98"/>
      <c r="H32" s="98"/>
      <c r="I32" s="98"/>
    </row>
    <row r="33" spans="1:9">
      <c r="A33" s="612" t="s">
        <v>293</v>
      </c>
      <c r="B33" s="636" t="str">
        <f>authorName</f>
        <v>Марияна Пенчева Пенчева</v>
      </c>
      <c r="C33" s="636"/>
      <c r="D33" s="636"/>
      <c r="E33" s="636"/>
      <c r="F33" s="636"/>
      <c r="G33" s="98"/>
      <c r="H33" s="98"/>
      <c r="I33" s="98"/>
    </row>
    <row r="34" spans="1:9">
      <c r="A34" s="612"/>
      <c r="B34" s="672"/>
      <c r="C34" s="672"/>
      <c r="D34" s="672"/>
      <c r="E34" s="672"/>
      <c r="F34" s="672"/>
      <c r="G34" s="672"/>
      <c r="H34" s="672"/>
      <c r="I34" s="672"/>
    </row>
    <row r="35" spans="1:9">
      <c r="A35" s="612" t="s">
        <v>13</v>
      </c>
      <c r="B35" s="673"/>
      <c r="C35" s="673"/>
      <c r="D35" s="673"/>
      <c r="E35" s="673"/>
      <c r="F35" s="673"/>
      <c r="G35" s="673"/>
      <c r="H35" s="673"/>
      <c r="I35" s="673"/>
    </row>
    <row r="36" spans="1:9" ht="15.75" customHeight="1">
      <c r="A36" s="613"/>
      <c r="B36" s="634" t="s">
        <v>294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613"/>
      <c r="B37" s="634" t="s">
        <v>294</v>
      </c>
      <c r="C37" s="634"/>
      <c r="D37" s="634"/>
      <c r="E37" s="634"/>
      <c r="F37" s="634"/>
      <c r="G37" s="634"/>
      <c r="H37" s="634"/>
      <c r="I37" s="634"/>
    </row>
    <row r="38" spans="1:9" ht="15.75" customHeight="1">
      <c r="A38" s="613"/>
      <c r="B38" s="634" t="s">
        <v>294</v>
      </c>
      <c r="C38" s="634"/>
      <c r="D38" s="634"/>
      <c r="E38" s="634"/>
      <c r="F38" s="634"/>
      <c r="G38" s="634"/>
      <c r="H38" s="634"/>
      <c r="I38" s="634"/>
    </row>
    <row r="39" spans="1:9" ht="15.75" customHeight="1">
      <c r="A39" s="613"/>
      <c r="B39" s="634" t="s">
        <v>294</v>
      </c>
      <c r="C39" s="634"/>
      <c r="D39" s="634"/>
      <c r="E39" s="634"/>
      <c r="F39" s="634"/>
      <c r="G39" s="634"/>
      <c r="H39" s="634"/>
      <c r="I39" s="634"/>
    </row>
    <row r="40" spans="1:9">
      <c r="A40" s="613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613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613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Maryana Pencheva</cp:lastModifiedBy>
  <cp:revision/>
  <dcterms:created xsi:type="dcterms:W3CDTF">2006-09-16T00:00:00Z</dcterms:created>
  <dcterms:modified xsi:type="dcterms:W3CDTF">2025-07-28T07:18:21Z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