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0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<sst xmlns="http://schemas.openxmlformats.org/spreadsheetml/2006/main" count="1061" uniqueCount="873">
  <si>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</si>
  <si>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</si>
  <si>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</si>
  <si>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</si>
  <si>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</si>
  <si>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</si>
  <si>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</si>
  <si>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</si>
  <si>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</si>
  <si>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</si>
  <si>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</si>
  <si>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</si>
  <si>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</si>
  <si>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</si>
  <si>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</si>
  <si>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</si>
  <si>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</si>
  <si>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</si>
  <si>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</si>
  <si>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</si>
  <si>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</si>
  <si>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</si>
  <si>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</si>
  <si>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</si>
  <si>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</si>
  <si>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</si>
  <si>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</si>
  <si>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</si>
  <si>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</si>
  <si>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</si>
  <si>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</si>
  <si>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</si>
  <si>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</si>
  <si>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</si>
  <si>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</si>
  <si>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</si>
  <si>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</si>
  <si>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</si>
  <si>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</si>
  <si>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</si>
  <si>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</si>
  <si>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</si>
  <si>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</si>
  <si>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</si>
  <si>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</si>
  <si>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</si>
  <si>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</si>
  <si>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</si>
  <si>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</si>
  <si>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</si>
  <si>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</si>
  <si>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</si>
  <si>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</si>
  <si>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</si>
  <si>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</si>
  <si>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</si>
  <si>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</si>
  <si>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</si>
  <si>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</si>
  <si>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</si>
  <si>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</si>
  <si>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</si>
  <si>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</si>
  <si>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</si>
  <si>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</si>
  <si>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</si>
  <si>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</si>
  <si>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</si>
  <si>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</si>
  <si>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</si>
  <si>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</si>
  <si>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</si>
  <si>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</si>
  <si>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</si>
  <si>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</si>
  <si>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</si>
  <si>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</si>
  <si>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</si>
  <si>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</si>
  <si>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</si>
  <si>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</si>
  <si>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</si>
  <si>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</si>
  <si>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</si>
  <si>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</si>
  <si>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</si>
  <si>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</si>
  <si>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</si>
  <si>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</si>
  <si>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</si>
  <si>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</si>
  <si>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</si>
  <si>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</si>
  <si>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</si>
  <si>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</si>
  <si>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</si>
  <si>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</si>
  <si>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</si>
  <si>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</si>
  <si>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</si>
  <si>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</si>
  <si>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</si>
  <si>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</si>
  <si>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</si>
  <si>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</si>
  <si>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</si>
  <si>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</si>
  <si>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</si>
  <si>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</si>
  <si>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</si>
  <si>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</si>
  <si>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</si>
  <si>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</si>
  <si>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</si>
  <si>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</si>
  <si>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</si>
  <si>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</si>
  <si>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</si>
  <si>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</si>
  <si>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</si>
  <si>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</si>
  <si>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</si>
  <si>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</si>
  <si>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</si>
  <si>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</si>
  <si>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</si>
  <si>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</si>
  <si>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</si>
  <si>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</si>
  <si>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</si>
  <si>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</si>
  <si>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</si>
  <si>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</si>
  <si>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</si>
  <si>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</si>
  <si>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</si>
  <si>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</si>
  <si>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</si>
  <si>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</si>
  <si>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</si>
  <si>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</si>
  <si>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</si>
  <si>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</si>
  <si>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</si>
  <si>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</si>
  <si>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</si>
  <si>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</si>
  <si>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</si>
  <si>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</si>
  <si>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</si>
  <si>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</si>
  <si>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</si>
  <si>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</si>
  <si>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</si>
  <si>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</si>
  <si>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</si>
  <si>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</si>
  <si>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</si>
  <si>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</si>
  <si>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</si>
  <si>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</si>
  <si>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</si>
  <si>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</si>
  <si>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</si>
  <si>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</si>
  <si>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</si>
  <si>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</si>
  <si>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</si>
  <si>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</si>
  <si>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</si>
  <si>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</si>
  <si>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</si>
  <si>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</si>
  <si>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</si>
  <si>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</si>
  <si>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</si>
  <si>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</si>
  <si>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</si>
  <si>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</si>
  <si>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</si>
  <si>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</si>
  <si>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</si>
  <si>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</si>
  <si>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</si>
  <si>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</si>
  <si>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</si>
  <si>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</si>
  <si>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</si>
  <si>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</si>
  <si>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</si>
  <si>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</si>
  <si>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</si>
  <si>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</si>
  <si>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</si>
  <si>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</si>
  <si>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</si>
  <si>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</si>
  <si>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</si>
  <si>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</si>
  <si>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</si>
  <si>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</si>
  <si>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</si>
  <si>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</si>
  <si>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</si>
  <si>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</si>
  <si>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</si>
  <si>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</si>
  <si>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</si>
  <si>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</si>
  <si>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</si>
  <si>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</si>
  <si>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</si>
  <si>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</si>
  <si>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</si>
  <si>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</si>
  <si>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</si>
  <si>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</si>
  <si>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</si>
  <si>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</si>
  <si>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</si>
  <si>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</si>
  <si>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</si>
  <si>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</si>
  <si>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</si>
  <si>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</si>
  <si>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</si>
  <si>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</si>
  <si>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</si>
  <si>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</si>
  <si>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</si>
  <si>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</si>
  <si>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</si>
  <si>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</si>
  <si>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</si>
  <si>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</si>
  <si>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</si>
  <si>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</si>
  <si>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</si>
  <si>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</si>
  <si>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</si>
  <si>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</si>
  <si>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</si>
  <si>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</si>
  <si>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</si>
  <si>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</si>
  <si>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</si>
  <si>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</si>
  <si>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</si>
  <si>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</si>
  <si>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</si>
  <si>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</si>
  <si>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</si>
  <si>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</si>
  <si>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</si>
  <si>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</si>
  <si>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</si>
  <si>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</si>
  <si>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</si>
  <si>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</si>
  <si>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</si>
  <si>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</si>
  <si>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</si>
  <si>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</si>
  <si>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</si>
  <si>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</si>
  <si>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</si>
  <si>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</si>
  <si>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</si>
  <si>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</si>
  <si>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</si>
  <si>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</si>
  <si>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</si>
  <si>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</si>
  <si>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</si>
  <si>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</si>
  <si>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</si>
  <si>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</si>
  <si>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</si>
  <si>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</si>
  <si>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</si>
  <si>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</si>
  <si>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</si>
  <si>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</si>
  <si>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</si>
  <si>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</si>
  <si>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</si>
  <si>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</si>
  <si>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</si>
  <si>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</si>
  <si>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</si>
  <si>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</si>
  <si>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</si>
  <si>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</si>
  <si>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</si>
  <si>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</si>
  <si>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</si>
  <si>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</si>
  <si>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</si>
  <si>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</si>
  <si>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</si>
  <si>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</si>
  <si>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</si>
  <si>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</si>
  <si>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</si>
  <si>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</si>
  <si>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</si>
  <si>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</si>
  <si>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</si>
  <si>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</si>
  <si>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</si>
  <si>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</si>
  <si>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</si>
  <si>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</si>
  <si>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</si>
  <si>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</si>
  <si>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</si>
  <si>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</si>
  <si>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</si>
  <si>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</si>
  <si>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</si>
  <si>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</si>
  <si>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</si>
  <si>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</si>
  <si>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</si>
  <si>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</si>
  <si>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</si>
  <si>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</si>
  <si>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</si>
  <si>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</si>
  <si>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</si>
  <si>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</si>
  <si>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</si>
  <si>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</si>
  <si>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</si>
  <si>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</si>
  <si>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</si>
  <si>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</si>
  <si>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</si>
  <si>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</si>
  <si>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</si>
  <si>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</si>
  <si>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</si>
  <si>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</si>
  <si>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</si>
  <si>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</si>
  <si>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</si>
  <si>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</si>
  <si>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</si>
  <si>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</si>
  <si>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</si>
  <si>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</si>
  <si>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</si>
  <si>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</si>
  <si>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</si>
  <si>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</si>
  <si>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</si>
  <si>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</si>
  <si>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</si>
  <si>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</si>
  <si>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</si>
  <si>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</si>
  <si>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</si>
  <si>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</si>
  <si>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</si>
  <si>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</si>
  <si>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</si>
  <si>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</si>
  <si>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</si>
  <si>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</si>
  <si>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</si>
  <si>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</si>
  <si>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</si>
  <si>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</si>
  <si>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</si>
  <si>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</si>
  <si>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</si>
  <si>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</si>
  <si>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</si>
  <si>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</si>
  <si>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</si>
  <si>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</si>
  <si>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</si>
  <si>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</si>
  <si>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</si>
  <si>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</si>
  <si>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</si>
  <si>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</si>
  <si>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</si>
  <si>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</si>
  <si>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</si>
  <si>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</si>
  <si>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</si>
  <si>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</si>
  <si>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</si>
  <si>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</si>
  <si>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</si>
  <si>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</si>
  <si>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</si>
  <si>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</si>
  <si>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</si>
  <si>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</si>
  <si>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</si>
  <si>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</si>
  <si>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</si>
  <si>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</si>
  <si>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</si>
  <si>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</si>
  <si>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</si>
  <si>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</si>
  <si>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</si>
  <si>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</si>
  <si>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</si>
  <si>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</si>
  <si>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</si>
  <si>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</si>
  <si>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</si>
  <si>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</si>
  <si>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</si>
  <si>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</si>
  <si>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</si>
  <si>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</si>
  <si>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</si>
  <si>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</si>
  <si>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</si>
  <si>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</si>
  <si>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</si>
  <si>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</si>
  <si>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</si>
  <si>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</si>
  <si>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</si>
  <si>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</si>
  <si>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</si>
  <si>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</si>
  <si>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</si>
  <si>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</si>
  <si>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</si>
  <si>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</si>
  <si>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</si>
  <si>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</si>
  <si>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</si>
  <si>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</si>
  <si>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</si>
  <si>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</si>
  <si>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</si>
  <si>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</si>
  <si>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</si>
  <si>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</si>
  <si>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</si>
  <si>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</si>
  <si>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</si>
  <si>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</si>
  <si>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</si>
  <si>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</si>
  <si>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</si>
  <si>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</si>
  <si>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</si>
  <si>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</si>
  <si>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</si>
  <si>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</si>
  <si>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</si>
  <si>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</si>
  <si>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</si>
  <si>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</si>
  <si>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</si>
  <si>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</si>
  <si>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</si>
  <si>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</si>
  <si>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</si>
  <si>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</si>
  <si>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</si>
  <si>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</si>
  <si>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</si>
  <si>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</si>
  <si>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</si>
  <si>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</si>
  <si>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</si>
  <si>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</si>
  <si>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</si>
  <si>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</si>
  <si>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</si>
  <si>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</si>
  <si>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</si>
  <si>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</si>
  <si>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</si>
  <si>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</si>
  <si>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</si>
  <si>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</si>
  <si>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</si>
  <si>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</si>
  <si>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</si>
  <si>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</si>
  <si>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</si>
  <si>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</si>
  <si>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</si>
  <si>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</si>
  <si>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</si>
  <si>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</si>
  <si>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</si>
  <si>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</si>
  <si>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</si>
  <si>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</si>
  <si>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</si>
  <si>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</si>
  <si>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</si>
  <si>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</si>
  <si>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</si>
  <si>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</si>
  <si>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</si>
  <si>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</si>
  <si>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</si>
  <si>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</si>
  <si>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</si>
  <si>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</si>
  <si>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</si>
  <si>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</si>
  <si>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</si>
  <si>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</si>
  <si>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</si>
  <si>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</si>
  <si>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</si>
  <si>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</si>
  <si>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</si>
  <si>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</si>
  <si>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</si>
  <si>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</si>
  <si>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</si>
  <si>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</si>
  <si>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</si>
  <si>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</si>
  <si>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</si>
  <si>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</si>
  <si>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</si>
  <si>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</si>
  <si>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</si>
  <si>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</si>
  <si>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</si>
  <si>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</si>
  <si>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</si>
  <si>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</si>
  <si>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</si>
  <si>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</si>
  <si>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</si>
  <si>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</si>
  <si>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</si>
  <si>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</si>
  <si>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</si>
  <si>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</si>
  <si>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</si>
  <si>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</si>
  <si>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</si>
  <si>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</si>
  <si>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</si>
  <si>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</si>
  <si>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</si>
  <si>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</si>
  <si>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</si>
  <si>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</si>
  <si>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</si>
  <si>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</si>
  <si>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</si>
  <si>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</si>
  <si>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</si>
  <si>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</si>
  <si>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</si>
  <si>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</si>
  <si>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</si>
  <si>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</si>
  <si>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</si>
  <si>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</si>
  <si>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</si>
  <si>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</si>
  <si>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</si>
  <si>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</si>
  <si>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</si>
  <si>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</si>
  <si>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</si>
  <si>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</si>
  <si>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</si>
  <si>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</si>
  <si>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</si>
  <si>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</si>
  <si>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</si>
  <si>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</si>
  <si>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</si>
  <si>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</si>
  <si>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</si>
  <si>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</si>
  <si>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</si>
  <si>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</si>
  <si>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</si>
  <si>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</si>
  <si>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</si>
  <si>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</si>
  <si>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</si>
  <si>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</si>
  <si>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</si>
  <si>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</si>
  <si>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</si>
  <si>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</si>
  <si>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</si>
  <si>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</si>
  <si>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</si>
  <si>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</si>
  <si>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</si>
  <si>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</si>
  <si>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</si>
  <si>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</si>
  <si>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</si>
  <si>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</si>
  <si>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</si>
  <si>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</si>
  <si>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</si>
  <si>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</si>
  <si>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</si>
  <si>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</si>
  <si>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</si>
  <si>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</si>
  <si>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</si>
  <si>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</si>
  <si>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</si>
  <si>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</si>
  <si>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</si>
  <si>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</si>
  <si>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</si>
  <si>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</si>
  <si>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</si>
  <si>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</si>
  <si>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</si>
  <si>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</si>
  <si>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</si>
  <si>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</si>
  <si>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</si>
  <si>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</si>
  <si>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</si>
  <si>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</si>
  <si>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</si>
  <si>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</si>
  <si>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</si>
  <si>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</si>
  <si>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</si>
  <si>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</si>
  <si>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</si>
  <si>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</si>
  <si>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</si>
  <si>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</si>
  <si>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</si>
  <si>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</si>
  <si>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</si>
  <si>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</si>
  <si>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</si>
  <si>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</si>
  <si>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</si>
  <si>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</si>
  <si>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</si>
  <si>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</si>
  <si>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</si>
  <si>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</si>
  <si>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</si>
  <si>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</si>
  <si>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</si>
  <si>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</si>
  <si>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</si>
  <si>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</si>
  <si>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</si>
  <si>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</si>
  <si>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</si>
  <si>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</si>
  <si>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</si>
  <si>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</si>
  <si>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</si>
  <si>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</si>
  <si>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</si>
  <si>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</si>
  <si>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</si>
  <si>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</si>
  <si>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</si>
  <si>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</si>
  <si>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</si>
  <si>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</si>
  <si>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</si>
  <si>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</si>
  <si>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</si>
  <si>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</si>
  <si>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</si>
  <si>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</si>
  <si>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</si>
  <si>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</si>
  <si>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</si>
  <si>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</si>
  <si>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</si>
  <si>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</si>
  <si>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</si>
  <si>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</si>
  <si>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</si>
  <si>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</si>
  <si>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</si>
  <si>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</si>
  <si>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</si>
  <si>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</si>
  <si>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</si>
  <si>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</si>
  <si>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</si>
  <si>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</si>
  <si>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</si>
  <si>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</si>
  <si>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</si>
  <si>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</si>
  <si>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</si>
  <si>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</si>
  <si>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</si>
  <si>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</si>
  <si>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</si>
  <si>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</si>
  <si>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</si>
  <si>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</si>
  <si>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</si>
  <si>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</si>
  <si>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</si>
  <si>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</si>
  <si>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</si>
  <si>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</si>
  <si>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</si>
  <si>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</si>
  <si>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</si>
  <si>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</si>
  <si>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</si>
  <si>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</si>
  <si>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</si>
  <si>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</si>
  <si>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</si>
  <si>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</si>
  <si>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</si>
  <si>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</si>
  <si>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</si>
  <si>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</si>
  <si>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</si>
  <si>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</si>
  <si>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</si>
  <si>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</si>
  <si>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</si>
  <si>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</si>
  <si>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</si>
  <si>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</si>
  <si>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</si>
  <si>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</si>
  <si>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</si>
  <si>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</si>
  <si>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</si>
  <si>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</si>
  <si>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</si>
  <si>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</si>
  <si>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</si>
  <si>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</si>
  <si>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</si>
  <si>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</si>
  <si>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</si>
  <si>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</si>
  <si>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</si>
  <si>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</si>
  <si>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</si>
  <si>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</si>
  <si>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</si>
  <si>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</si>
  <si>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</si>
  <si>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</si>
  <si>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</si>
  <si>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</si>
  <si>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</si>
  <si>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</si>
  <si>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</si>
  <si>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</si>
  <si>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</si>
  <si>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</si>
  <si>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</si>
  <si>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</si>
  <si>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</si>
  <si>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</si>
  <si>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</si>
  <si>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</si>
  <si>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</si>
  <si>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</si>
  <si>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</si>
  <si>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</si>
  <si>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</si>
  <si>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</si>
  <si>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</si>
  <si>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</si>
  <si>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</si>
  <si>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</si>
  <si>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</si>
  <si>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</si>
  <si>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</si>
  <si>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</si>
  <si>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</si>
  <si>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</si>
  <si>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</si>
  <si>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</si>
  <si>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</si>
  <si>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</si>
  <si>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</si>
  <si>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</si>
  <si>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</si>
  <si>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</si>
  <si>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</si>
  <si>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</si>
  <si>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</si>
  <si>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</si>
  <si>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</si>
  <si>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</si>
  <si>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</si>
  <si>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</si>
  <si>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</si>
  <si>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</si>
  <si>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</si>
  <si>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</si>
  <si>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</si>
  <si>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</si>
  <si>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</si>
  <si>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</si>
  <si>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</si>
  <si>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</si>
  <si>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</si>
  <si>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</si>
  <si>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</si>
  <si>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</si>
  <si>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</si>
  <si>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</si>
  <si>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</si>
  <si>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</si>
  <si>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</si>
  <si>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</si>
  <si>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</si>
  <si>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</si>
  <si>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</si>
  <si>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</si>
  <si>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</si>
  <si>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</si>
  <si>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</si>
  <si>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</si>
  <si>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</si>
  <si>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</si>
  <si>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</si>
  <si>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</si>
  <si>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</si>
  <si>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</si>
  <si>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</si>
  <si>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</si>
  <si>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</si>
  <si>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</si>
  <si>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</si>
  <si>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</si>
  <si>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</si>
  <si>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</si>
  <si>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</si>
  <si>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</si>
  <si>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</si>
  <si>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</si>
  <si>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</si>
  <si>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</si>
  <si>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</si>
  <si>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</si>
  <si>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</si>
  <si>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</si>
  <si>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</si>
  <si>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</si>
  <si>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АГРОЕНЕРДЖИ АДСИЦ</t>
  </si>
  <si>
    <t xml:space="preserve"> 1453-1</t>
  </si>
  <si>
    <t>НЕКОНСОЛИДИРАН</t>
  </si>
  <si>
    <t xml:space="preserve"> КЪМ 30.09.2014</t>
  </si>
  <si>
    <t>Дата на съставяне: 28.10.2014</t>
  </si>
  <si>
    <t xml:space="preserve">Дата на съставяне: 28.10.2014                                       </t>
  </si>
  <si>
    <t xml:space="preserve">Дата  на съставяне: 28.10.2014                                                                                                                           </t>
  </si>
  <si>
    <t xml:space="preserve">Дата на съставяне: 28.10.2014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</si>
</sst>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90" zoomScaleNormal="90" workbookViewId="0" topLeftCell="A79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200087788</v>
      </c>
    </row>
    <row r="4" spans="1:8" ht="15">
      <c r="A4" s="581" t="s">
        <v>3</v>
      </c>
      <c r="B4" s="587"/>
      <c r="C4" s="587"/>
      <c r="D4" s="587"/>
      <c r="E4" s="504" t="s">
        <v>867</v>
      </c>
      <c r="F4" s="583" t="s">
        <v>4</v>
      </c>
      <c r="G4" s="584"/>
      <c r="H4" s="461" t="s">
        <v>866</v>
      </c>
    </row>
    <row r="5" spans="1:8" ht="15">
      <c r="A5" s="581" t="s">
        <v>5</v>
      </c>
      <c r="B5" s="582"/>
      <c r="C5" s="582"/>
      <c r="D5" s="582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18500</v>
      </c>
      <c r="H11" s="152">
        <v>18500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18500</v>
      </c>
      <c r="H12" s="153">
        <v>18500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18500</v>
      </c>
      <c r="H17" s="154">
        <f>H11+H14+H15+H16</f>
        <v>18500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1800</v>
      </c>
      <c r="H19" s="152">
        <v>1800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1779</v>
      </c>
      <c r="D20" s="151">
        <v>2038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3600</v>
      </c>
      <c r="H21" s="156">
        <f>SUM(H22:H24)</f>
        <v>3600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3600</v>
      </c>
      <c r="H24" s="152">
        <v>3600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5400</v>
      </c>
      <c r="H25" s="154">
        <f>H19+H20+H21</f>
        <v>5400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-436</v>
      </c>
      <c r="H27" s="154">
        <f>SUM(H28:H30)</f>
        <v>3144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3144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-436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473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-3580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37</v>
      </c>
      <c r="H33" s="154">
        <f>H27+H31+H32</f>
        <v>-436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23937</v>
      </c>
      <c r="H36" s="154">
        <f>H25+H17+H33</f>
        <v>23464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8</v>
      </c>
      <c r="H51" s="152">
        <v>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1779</v>
      </c>
      <c r="D55" s="155">
        <f>D19+D20+D21+D27+D32+D45+D51+D53+D54</f>
        <v>2038</v>
      </c>
      <c r="E55" s="237" t="s">
        <v>172</v>
      </c>
      <c r="F55" s="261" t="s">
        <v>173</v>
      </c>
      <c r="G55" s="154">
        <f>G49+G51+G52+G53+G54</f>
        <v>8</v>
      </c>
      <c r="H55" s="154">
        <f>H49+H51+H52+H53+H54</f>
        <v>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520</v>
      </c>
      <c r="H61" s="154">
        <f>SUM(H62:H68)</f>
        <v>1230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500</v>
      </c>
      <c r="H62" s="152">
        <v>606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13</v>
      </c>
      <c r="H64" s="152">
        <v>617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</v>
      </c>
      <c r="H66" s="152">
        <v>6</v>
      </c>
    </row>
    <row r="67" spans="1:8" ht="15">
      <c r="A67" s="235" t="s">
        <v>207</v>
      </c>
      <c r="B67" s="241" t="s">
        <v>208</v>
      </c>
      <c r="C67" s="151">
        <v>15669</v>
      </c>
      <c r="D67" s="151">
        <v>15275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106</v>
      </c>
      <c r="D68" s="151">
        <v>197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6880</v>
      </c>
      <c r="D69" s="151">
        <v>6879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520</v>
      </c>
      <c r="H71" s="161">
        <f>H59+H60+H61+H69+H70</f>
        <v>1230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22655</v>
      </c>
      <c r="D75" s="155">
        <f>SUM(D67:D74)</f>
        <v>22351</v>
      </c>
      <c r="E75" s="251" t="s">
        <v>160</v>
      </c>
      <c r="F75" s="245" t="s">
        <v>234</v>
      </c>
      <c r="G75" s="152"/>
      <c r="H75" s="152">
        <v>2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520</v>
      </c>
      <c r="H79" s="162">
        <f>H71+H74+H75+H76</f>
        <v>1232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</v>
      </c>
      <c r="D87" s="151">
        <v>10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</v>
      </c>
      <c r="D88" s="151">
        <v>305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31</v>
      </c>
      <c r="D91" s="155">
        <f>SUM(D87:D90)</f>
        <v>315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22686</v>
      </c>
      <c r="D93" s="155">
        <f>D64+D75+D84+D91+D92</f>
        <v>22666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24465</v>
      </c>
      <c r="D94" s="164">
        <f>D93+D55</f>
        <v>24704</v>
      </c>
      <c r="E94" s="449" t="s">
        <v>270</v>
      </c>
      <c r="F94" s="289" t="s">
        <v>271</v>
      </c>
      <c r="G94" s="165">
        <f>G36+G39+G55+G79</f>
        <v>24465</v>
      </c>
      <c r="H94" s="165">
        <f>H36+H39+H55+H79</f>
        <v>24704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8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АГРОЕНЕРДЖИ АДСИЦ</v>
      </c>
      <c r="C2" s="590"/>
      <c r="D2" s="590"/>
      <c r="E2" s="590"/>
      <c r="F2" s="577" t="s">
        <v>2</v>
      </c>
      <c r="G2" s="577"/>
      <c r="H2" s="526">
        <f>'справка №1-БАЛАНС'!H3</f>
        <v>200087788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1453-1</v>
      </c>
    </row>
    <row r="4" spans="1:8" ht="17.25" customHeight="1">
      <c r="A4" s="467" t="s">
        <v>5</v>
      </c>
      <c r="B4" s="576" t="str">
        <f>'справка №1-БАЛАНС'!E5</f>
        <v> КЪМ 30.09.2014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</v>
      </c>
      <c r="D10" s="46">
        <v>69</v>
      </c>
      <c r="E10" s="298" t="s">
        <v>289</v>
      </c>
      <c r="F10" s="549" t="s">
        <v>290</v>
      </c>
      <c r="G10" s="550">
        <v>530</v>
      </c>
      <c r="H10" s="550">
        <v>5423</v>
      </c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55</v>
      </c>
      <c r="D12" s="46">
        <v>51</v>
      </c>
      <c r="E12" s="300" t="s">
        <v>78</v>
      </c>
      <c r="F12" s="549" t="s">
        <v>297</v>
      </c>
      <c r="G12" s="550">
        <v>18</v>
      </c>
      <c r="H12" s="550">
        <v>20</v>
      </c>
    </row>
    <row r="13" spans="1:18" ht="12">
      <c r="A13" s="298" t="s">
        <v>298</v>
      </c>
      <c r="B13" s="299" t="s">
        <v>299</v>
      </c>
      <c r="C13" s="46">
        <v>3</v>
      </c>
      <c r="D13" s="46">
        <v>3</v>
      </c>
      <c r="E13" s="301" t="s">
        <v>51</v>
      </c>
      <c r="F13" s="551" t="s">
        <v>300</v>
      </c>
      <c r="G13" s="548">
        <f>SUM(G9:G12)</f>
        <v>548</v>
      </c>
      <c r="H13" s="548">
        <f>SUM(H9:H12)</f>
        <v>5443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8607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12</v>
      </c>
      <c r="D16" s="47">
        <v>43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75</v>
      </c>
      <c r="D19" s="49">
        <f>SUM(D9:D15)+D16</f>
        <v>8773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75</v>
      </c>
      <c r="D28" s="50">
        <f>D26+D19</f>
        <v>8773</v>
      </c>
      <c r="E28" s="127" t="s">
        <v>339</v>
      </c>
      <c r="F28" s="554" t="s">
        <v>340</v>
      </c>
      <c r="G28" s="548">
        <f>G13+G15+G24</f>
        <v>548</v>
      </c>
      <c r="H28" s="548">
        <f>H13+H15+H24</f>
        <v>5443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473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3330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75</v>
      </c>
      <c r="D33" s="49">
        <f>D28-D31+D32</f>
        <v>8773</v>
      </c>
      <c r="E33" s="127" t="s">
        <v>353</v>
      </c>
      <c r="F33" s="554" t="s">
        <v>354</v>
      </c>
      <c r="G33" s="53">
        <f>G32-G31+G28</f>
        <v>548</v>
      </c>
      <c r="H33" s="53">
        <f>H32-H31+H28</f>
        <v>5443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473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3330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473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3330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473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3330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548</v>
      </c>
      <c r="D42" s="53">
        <f>D33+D35+D39</f>
        <v>8773</v>
      </c>
      <c r="E42" s="128" t="s">
        <v>380</v>
      </c>
      <c r="F42" s="129" t="s">
        <v>381</v>
      </c>
      <c r="G42" s="53">
        <f>G39+G33</f>
        <v>548</v>
      </c>
      <c r="H42" s="53">
        <f>H39+H33</f>
        <v>8773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41940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A53" sqref="A5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АГРОЕНЕРДЖИ АДСИЦ</v>
      </c>
      <c r="C4" s="541" t="s">
        <v>2</v>
      </c>
      <c r="D4" s="541">
        <f>'справка №1-БАЛАНС'!H3</f>
        <v>200087788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1453-1</v>
      </c>
    </row>
    <row r="6" spans="1:6" ht="12" customHeight="1">
      <c r="A6" s="471" t="s">
        <v>5</v>
      </c>
      <c r="B6" s="506" t="str">
        <f>'справка №1-БАЛАНС'!E5</f>
        <v> КЪМ 30.09.2014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-268</v>
      </c>
      <c r="D11" s="54">
        <v>-359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-58</v>
      </c>
      <c r="D13" s="54">
        <v>-54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15</v>
      </c>
      <c r="D19" s="54">
        <v>20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-311</v>
      </c>
      <c r="D20" s="55">
        <f>SUM(D10:D19)</f>
        <v>-393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-314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248</v>
      </c>
      <c r="D28" s="54">
        <v>5872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93</v>
      </c>
      <c r="D31" s="54">
        <v>-5575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27</v>
      </c>
      <c r="D32" s="55">
        <f>SUM(D22:D31)</f>
        <v>297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-154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-154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-284</v>
      </c>
      <c r="D43" s="55">
        <f>D42+D32+D20</f>
        <v>-250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315</v>
      </c>
      <c r="D44" s="132">
        <v>279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31</v>
      </c>
      <c r="D45" s="55">
        <f>D44+D43</f>
        <v>29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31</v>
      </c>
      <c r="D46" s="56">
        <v>29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АГРОЕНЕРДЖИ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200087788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1453-1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 КЪМ 30.09.2014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18500</v>
      </c>
      <c r="D11" s="58">
        <f>'справка №1-БАЛАНС'!H19</f>
        <v>1800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3600</v>
      </c>
      <c r="I11" s="58">
        <f>'справка №1-БАЛАНС'!H28+'справка №1-БАЛАНС'!H31</f>
        <v>3144</v>
      </c>
      <c r="J11" s="58">
        <f>'справка №1-БАЛАНС'!H29+'справка №1-БАЛАНС'!H32</f>
        <v>-3580</v>
      </c>
      <c r="K11" s="60"/>
      <c r="L11" s="344">
        <f>SUM(C11:K11)</f>
        <v>23464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18500</v>
      </c>
      <c r="D15" s="61">
        <f aca="true" t="shared" si="2" ref="D15:M15">D11+D12</f>
        <v>1800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3600</v>
      </c>
      <c r="I15" s="61">
        <f t="shared" si="2"/>
        <v>3144</v>
      </c>
      <c r="J15" s="61">
        <f t="shared" si="2"/>
        <v>-3580</v>
      </c>
      <c r="K15" s="61">
        <f t="shared" si="2"/>
        <v>0</v>
      </c>
      <c r="L15" s="344">
        <f t="shared" si="1"/>
        <v>23464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473</v>
      </c>
      <c r="J16" s="345">
        <f>+'справка №1-БАЛАНС'!G32</f>
        <v>0</v>
      </c>
      <c r="K16" s="60"/>
      <c r="L16" s="344">
        <f t="shared" si="1"/>
        <v>473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18500</v>
      </c>
      <c r="D29" s="59">
        <f aca="true" t="shared" si="6" ref="D29:M29">D17+D20+D21+D24+D28+D27+D15+D16</f>
        <v>1800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3600</v>
      </c>
      <c r="I29" s="59">
        <f t="shared" si="6"/>
        <v>3617</v>
      </c>
      <c r="J29" s="59">
        <f t="shared" si="6"/>
        <v>-3580</v>
      </c>
      <c r="K29" s="59">
        <f t="shared" si="6"/>
        <v>0</v>
      </c>
      <c r="L29" s="344">
        <f t="shared" si="1"/>
        <v>23937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18500</v>
      </c>
      <c r="D32" s="59">
        <f t="shared" si="7"/>
        <v>1800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3600</v>
      </c>
      <c r="I32" s="59">
        <f t="shared" si="7"/>
        <v>3617</v>
      </c>
      <c r="J32" s="59">
        <f t="shared" si="7"/>
        <v>-3580</v>
      </c>
      <c r="K32" s="59">
        <f t="shared" si="7"/>
        <v>0</v>
      </c>
      <c r="L32" s="344">
        <f t="shared" si="1"/>
        <v>23937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 АГРОЕНЕРДЖИ АДСИЦ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200087788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 КЪМ 30.09.2014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1453-1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2038</v>
      </c>
      <c r="E18" s="187"/>
      <c r="F18" s="187">
        <v>259</v>
      </c>
      <c r="G18" s="74">
        <f t="shared" si="2"/>
        <v>1779</v>
      </c>
      <c r="H18" s="63"/>
      <c r="I18" s="63"/>
      <c r="J18" s="74">
        <f t="shared" si="3"/>
        <v>1779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1779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2038</v>
      </c>
      <c r="E40" s="438">
        <f>E17+E18+E19+E25+E38+E39</f>
        <v>0</v>
      </c>
      <c r="F40" s="438">
        <f aca="true" t="shared" si="13" ref="F40:R40">F17+F18+F19+F25+F38+F39</f>
        <v>259</v>
      </c>
      <c r="G40" s="438">
        <f t="shared" si="13"/>
        <v>1779</v>
      </c>
      <c r="H40" s="438">
        <f t="shared" si="13"/>
        <v>0</v>
      </c>
      <c r="I40" s="438">
        <f t="shared" si="13"/>
        <v>0</v>
      </c>
      <c r="J40" s="438">
        <f t="shared" si="13"/>
        <v>1779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1779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АГРОЕНЕРДЖИ АДСИЦ</v>
      </c>
      <c r="C3" s="620"/>
      <c r="D3" s="526" t="s">
        <v>2</v>
      </c>
      <c r="E3" s="107">
        <f>'справка №1-БАЛАНС'!H3</f>
        <v>200087788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 КЪМ 30.09.2014</v>
      </c>
      <c r="C4" s="618"/>
      <c r="D4" s="527" t="s">
        <v>4</v>
      </c>
      <c r="E4" s="107" t="str">
        <f>'справка №1-БАЛАНС'!H4</f>
        <v> 1453-1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15669</v>
      </c>
      <c r="D24" s="119">
        <f>SUM(D25:D27)</f>
        <v>0</v>
      </c>
      <c r="E24" s="120">
        <f>SUM(E25:E27)</f>
        <v>15669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15669</v>
      </c>
      <c r="D26" s="108"/>
      <c r="E26" s="120">
        <f t="shared" si="0"/>
        <v>15669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106</v>
      </c>
      <c r="D28" s="108">
        <v>106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6880</v>
      </c>
      <c r="D29" s="108"/>
      <c r="E29" s="120">
        <f t="shared" si="0"/>
        <v>6880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22655</v>
      </c>
      <c r="D43" s="104">
        <f>D24+D28+D29+D31+D30+D32+D33+D38</f>
        <v>106</v>
      </c>
      <c r="E43" s="118">
        <f>E24+E28+E29+E31+E30+E32+E33+E38</f>
        <v>22549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22655</v>
      </c>
      <c r="D44" s="103">
        <f>D43+D21+D19+D9</f>
        <v>106</v>
      </c>
      <c r="E44" s="118">
        <f>E43+E21+E19+E9</f>
        <v>22549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8</v>
      </c>
      <c r="D64" s="108"/>
      <c r="E64" s="119">
        <f t="shared" si="1"/>
        <v>8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8</v>
      </c>
      <c r="D66" s="103">
        <f>D52+D56+D61+D62+D63+D64</f>
        <v>0</v>
      </c>
      <c r="E66" s="119">
        <f t="shared" si="1"/>
        <v>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500</v>
      </c>
      <c r="D71" s="105">
        <f>SUM(D72:D74)</f>
        <v>500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500</v>
      </c>
      <c r="D72" s="108">
        <v>500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20</v>
      </c>
      <c r="D85" s="104">
        <f>SUM(D86:D90)+D94</f>
        <v>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13</v>
      </c>
      <c r="D87" s="108">
        <v>13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</v>
      </c>
      <c r="D89" s="108">
        <v>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520</v>
      </c>
      <c r="D96" s="104">
        <f>D85+D80+D75+D71+D95</f>
        <v>520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528</v>
      </c>
      <c r="D97" s="104">
        <f>D96+D68+D66</f>
        <v>520</v>
      </c>
      <c r="E97" s="104">
        <f>E96+E68+E66</f>
        <v>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АГРОЕНЕРДЖИ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200087788</v>
      </c>
    </row>
    <row r="5" spans="1:9" ht="15">
      <c r="A5" s="501" t="s">
        <v>5</v>
      </c>
      <c r="B5" s="622" t="str">
        <f>'справка №1-БАЛАНС'!E5</f>
        <v> КЪМ 30.09.2014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1453-1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6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АГРОЕНЕРДЖИ АДСИЦ</v>
      </c>
      <c r="C5" s="628"/>
      <c r="D5" s="628"/>
      <c r="E5" s="570" t="s">
        <v>2</v>
      </c>
      <c r="F5" s="451">
        <f>'справка №1-БАЛАНС'!H3</f>
        <v>200087788</v>
      </c>
    </row>
    <row r="6" spans="1:13" ht="15" customHeight="1">
      <c r="A6" s="27" t="s">
        <v>823</v>
      </c>
      <c r="B6" s="629" t="str">
        <f>'справка №1-БАЛАНС'!E5</f>
        <v> КЪМ 30.09.2014</v>
      </c>
      <c r="C6" s="629"/>
      <c r="D6" s="510"/>
      <c r="E6" s="569" t="s">
        <v>4</v>
      </c>
      <c r="F6" s="511" t="str">
        <f>'справка №1-БАЛАНС'!H4</f>
        <v> 1453-1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Jeny</cp:lastModifiedBy>
  <cp:lastPrinted>2004-04-16T15:23:12Z</cp:lastPrinted>
  <dcterms:created xsi:type="dcterms:W3CDTF">2000-06-29T12:02:40Z</dcterms:created>
  <dcterms:modified xsi:type="dcterms:W3CDTF">2014-10-28T12:31:06Z</dcterms:modified>
  <cp:category/>
  <cp:version/>
  <cp:contentType/>
  <cp:contentStatus/>
</cp:coreProperties>
</file>