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<sst xmlns="http://schemas.openxmlformats.org/spreadsheetml/2006/main" count="4322" uniqueCount="1003">
  <si>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</si>
  <si>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</si>
  <si>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</si>
  <si>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</si>
  <si>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</si>
  <si>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</si>
  <si>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</si>
  <si>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</si>
  <si>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</si>
  <si>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</si>
  <si>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</si>
  <si>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</si>
  <si>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</si>
  <si>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</si>
  <si>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</si>
  <si>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</si>
  <si>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</si>
  <si>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</si>
  <si>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</si>
  <si>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</si>
  <si>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</si>
  <si>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</si>
  <si>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</si>
  <si>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</si>
  <si>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</si>
  <si>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</si>
  <si>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</si>
  <si>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</si>
  <si>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</si>
  <si>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</si>
  <si>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</si>
  <si>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</si>
  <si>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</si>
  <si>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</si>
  <si>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</si>
  <si>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</si>
  <si>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</si>
  <si>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</si>
  <si>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</si>
  <si>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</si>
  <si>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</si>
  <si>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</si>
  <si>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</si>
  <si>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</si>
  <si>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</si>
  <si>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</si>
  <si>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</si>
  <si>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</si>
  <si>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</si>
  <si>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</si>
  <si>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</si>
  <si>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</si>
  <si>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</si>
  <si>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</si>
  <si>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</si>
  <si>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</si>
  <si>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</si>
  <si>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</si>
  <si>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</si>
  <si>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</si>
  <si>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</si>
  <si>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</si>
  <si>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</si>
  <si>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</si>
  <si>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</si>
  <si>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</si>
  <si>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</si>
  <si>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</si>
  <si>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</si>
  <si>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</si>
  <si>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</si>
  <si>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</si>
  <si>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</si>
  <si>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</si>
  <si>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</si>
  <si>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</si>
  <si>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</si>
  <si>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</si>
  <si>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</si>
  <si>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</si>
  <si>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</si>
  <si>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</si>
  <si>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</si>
  <si>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</si>
  <si>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</si>
  <si>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</si>
  <si>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</si>
  <si>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</si>
  <si>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</si>
  <si>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</si>
  <si>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</si>
  <si>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</si>
  <si>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</si>
  <si>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</si>
  <si>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</si>
  <si>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</si>
  <si>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</si>
  <si>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</si>
  <si>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</si>
  <si>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</si>
  <si>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</si>
  <si>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</si>
  <si>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</si>
  <si>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</si>
  <si>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</si>
  <si>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</si>
  <si>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</si>
  <si>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</si>
  <si>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</si>
  <si>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</si>
  <si>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</si>
  <si>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</si>
  <si>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</si>
  <si>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</si>
  <si>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</si>
  <si>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</si>
  <si>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</si>
  <si>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</si>
  <si>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</si>
  <si>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</si>
  <si>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</si>
  <si>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</si>
  <si>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</si>
  <si>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</si>
  <si>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</si>
  <si>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</si>
  <si>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</si>
  <si>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</si>
  <si>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</si>
  <si>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</si>
  <si>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</si>
  <si>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</si>
  <si>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</si>
  <si>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</si>
  <si>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</si>
  <si>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</si>
  <si>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</si>
  <si>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</si>
  <si>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</si>
  <si>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</si>
  <si>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</si>
  <si>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</si>
  <si>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</si>
  <si>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</si>
  <si>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</si>
  <si>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</si>
  <si>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</si>
  <si>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</si>
  <si>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</si>
  <si>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</si>
  <si>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</si>
  <si>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</si>
  <si>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</si>
  <si>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</si>
  <si>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</si>
  <si>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</si>
  <si>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</si>
  <si>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</si>
  <si>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</si>
  <si>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</si>
  <si>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</si>
  <si>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</si>
  <si>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</si>
  <si>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</si>
  <si>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</si>
  <si>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</si>
  <si>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</si>
  <si>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</si>
  <si>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</si>
  <si>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</si>
  <si>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</si>
  <si>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</si>
  <si>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</si>
  <si>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</si>
  <si>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</si>
  <si>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</si>
  <si>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</si>
  <si>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</si>
  <si>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</si>
  <si>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</si>
  <si>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</si>
  <si>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</si>
  <si>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</si>
  <si>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</si>
  <si>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</si>
  <si>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</si>
  <si>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</si>
  <si>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</si>
  <si>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</si>
  <si>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</si>
  <si>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</si>
  <si>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</si>
  <si>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</si>
  <si>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</si>
  <si>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</si>
  <si>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</si>
  <si>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</si>
  <si>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</si>
  <si>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</si>
  <si>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</si>
  <si>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</si>
  <si>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</si>
  <si>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</si>
  <si>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</si>
  <si>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</si>
  <si>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</si>
  <si>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</si>
  <si>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</si>
  <si>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</si>
  <si>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</si>
  <si>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</si>
  <si>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</si>
  <si>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</si>
  <si>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</si>
  <si>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</si>
  <si>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</si>
  <si>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</si>
  <si>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</si>
  <si>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</si>
  <si>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</si>
  <si>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</si>
  <si>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</si>
  <si>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</si>
  <si>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</si>
  <si>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</si>
  <si>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</si>
  <si>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</si>
  <si>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</si>
  <si>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</si>
  <si>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</si>
  <si>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</si>
  <si>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</si>
  <si>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</si>
  <si>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</si>
  <si>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</si>
  <si>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</si>
  <si>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</si>
  <si>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</si>
  <si>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</si>
  <si>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</si>
  <si>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</si>
  <si>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</si>
  <si>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</si>
  <si>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</si>
  <si>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</si>
  <si>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</si>
  <si>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</si>
  <si>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</si>
  <si>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</si>
  <si>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</si>
  <si>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</si>
  <si>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</si>
  <si>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</si>
  <si>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</si>
  <si>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</si>
  <si>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</si>
  <si>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</si>
  <si>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</si>
  <si>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</si>
  <si>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</si>
  <si>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</si>
  <si>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</si>
  <si>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</si>
  <si>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</si>
  <si>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</si>
  <si>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</si>
  <si>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</si>
  <si>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</si>
  <si>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</si>
  <si>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</si>
  <si>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</si>
  <si>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</si>
  <si>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</si>
  <si>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</si>
  <si>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</si>
  <si>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</si>
  <si>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</si>
  <si>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</si>
  <si>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</si>
  <si>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</si>
  <si>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</si>
  <si>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</si>
  <si>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</si>
  <si>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</si>
  <si>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</si>
  <si>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</si>
  <si>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</si>
  <si>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</si>
  <si>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</si>
  <si>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</si>
  <si>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</si>
  <si>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</si>
  <si>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</si>
  <si>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</si>
  <si>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</si>
  <si>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</si>
  <si>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</si>
  <si>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</si>
  <si>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</si>
  <si>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</si>
  <si>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</si>
  <si>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</si>
  <si>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</si>
  <si>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</si>
  <si>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</si>
  <si>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</si>
  <si>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</si>
  <si>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</si>
  <si>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</si>
  <si>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</si>
  <si>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</si>
  <si>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</si>
  <si>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</si>
  <si>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</si>
  <si>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</si>
  <si>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</si>
  <si>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</si>
  <si>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</si>
  <si>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</si>
  <si>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</si>
  <si>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</si>
  <si>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</si>
  <si>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</si>
  <si>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</si>
  <si>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</si>
  <si>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</si>
  <si>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</si>
  <si>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</si>
  <si>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</si>
  <si>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</si>
  <si>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</si>
  <si>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</si>
  <si>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</si>
  <si>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</si>
  <si>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</si>
  <si>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</si>
  <si>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</si>
  <si>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</si>
  <si>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</si>
  <si>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</si>
  <si>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</si>
  <si>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</si>
  <si>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</si>
  <si>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</si>
  <si>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</si>
  <si>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</si>
  <si>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</si>
  <si>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</si>
  <si>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</si>
  <si>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</si>
  <si>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</si>
  <si>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</si>
  <si>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</si>
  <si>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</si>
  <si>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</si>
  <si>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</si>
  <si>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</si>
  <si>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</si>
  <si>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</si>
  <si>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</si>
  <si>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</si>
  <si>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</si>
  <si>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</si>
  <si>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</si>
  <si>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</si>
  <si>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</si>
  <si>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</si>
  <si>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</si>
  <si>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</si>
  <si>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</si>
  <si>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</si>
  <si>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</si>
  <si>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</si>
  <si>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</si>
  <si>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</si>
  <si>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</si>
  <si>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</si>
  <si>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</si>
  <si>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</si>
  <si>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</si>
  <si>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</si>
  <si>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</si>
  <si>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</si>
  <si>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</si>
  <si>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</si>
  <si>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</si>
  <si>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</si>
  <si>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</si>
  <si>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</si>
  <si>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</si>
  <si>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</si>
  <si>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</si>
  <si>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</si>
  <si>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</si>
  <si>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</si>
  <si>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</si>
  <si>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</si>
  <si>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</si>
  <si>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</si>
  <si>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</si>
  <si>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</si>
  <si>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</si>
  <si>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</si>
  <si>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</si>
  <si>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</si>
  <si>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</si>
  <si>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</si>
  <si>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</si>
  <si>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</si>
  <si>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</si>
  <si>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</si>
  <si>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</si>
  <si>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</si>
  <si>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</si>
  <si>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</si>
  <si>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</si>
  <si>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</si>
  <si>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</si>
  <si>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</si>
  <si>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</si>
  <si>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</si>
  <si>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</si>
  <si>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</si>
  <si>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</si>
  <si>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</si>
  <si>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</si>
  <si>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</si>
  <si>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</si>
  <si>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</si>
  <si>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</si>
  <si>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</si>
  <si>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</si>
  <si>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</si>
  <si>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</si>
  <si>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</si>
  <si>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</si>
  <si>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</si>
  <si>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</si>
  <si>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</si>
  <si>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</si>
  <si>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</si>
  <si>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</si>
  <si>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</si>
  <si>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</si>
  <si>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</si>
  <si>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</si>
  <si>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</si>
  <si>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</si>
  <si>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</si>
  <si>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</si>
  <si>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</si>
  <si>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</si>
  <si>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</si>
  <si>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</si>
  <si>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</si>
  <si>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</si>
  <si>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</si>
  <si>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</si>
  <si>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</si>
  <si>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</si>
  <si>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</si>
  <si>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</si>
  <si>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</si>
  <si>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</si>
  <si>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</si>
  <si>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</si>
  <si>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</si>
  <si>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</si>
  <si>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</si>
  <si>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</si>
  <si>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</si>
  <si>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</si>
  <si>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</si>
  <si>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</si>
  <si>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</si>
  <si>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</si>
  <si>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</si>
  <si>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</si>
  <si>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</si>
  <si>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</si>
  <si>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</si>
  <si>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</si>
  <si>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</si>
  <si>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</si>
  <si>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</si>
  <si>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</si>
  <si>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</si>
  <si>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</si>
  <si>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</si>
  <si>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</si>
  <si>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</si>
  <si>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</si>
  <si>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</si>
  <si>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</si>
  <si>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</si>
  <si>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</si>
  <si>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</si>
  <si>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</si>
  <si>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</si>
  <si>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</si>
  <si>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</si>
  <si>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</si>
  <si>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</si>
  <si>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</si>
  <si>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</si>
  <si>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</si>
  <si>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</si>
  <si>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</si>
  <si>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</si>
  <si>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</si>
  <si>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</si>
  <si>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</si>
  <si>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</si>
  <si>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</si>
  <si>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</si>
  <si>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</si>
  <si>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</si>
  <si>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</si>
  <si>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</si>
  <si>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</si>
  <si>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</si>
  <si>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</si>
  <si>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</si>
  <si>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</si>
  <si>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</si>
  <si>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</si>
  <si>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</si>
  <si>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</si>
  <si>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</si>
  <si>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</si>
  <si>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</si>
  <si>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</si>
  <si>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</si>
  <si>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</si>
  <si>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</si>
  <si>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</si>
  <si>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</si>
  <si>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</si>
  <si>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</si>
  <si>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</si>
  <si>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</si>
  <si>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</si>
  <si>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</si>
  <si>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</si>
  <si>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</si>
  <si>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</si>
  <si>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</si>
  <si>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</si>
  <si>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</si>
  <si>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</si>
  <si>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</si>
  <si>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</si>
  <si>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</si>
  <si>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</si>
  <si>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</si>
  <si>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</si>
  <si>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</si>
  <si>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</si>
  <si>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</si>
  <si>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</si>
  <si>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</si>
  <si>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</si>
  <si>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</si>
  <si>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</si>
  <si>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</si>
  <si>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</si>
  <si>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</si>
  <si>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</si>
  <si>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</si>
  <si>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</si>
  <si>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</si>
  <si>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</si>
  <si>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</si>
  <si>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</si>
  <si>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</si>
  <si>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</si>
  <si>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</si>
  <si>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</si>
  <si>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</si>
  <si>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</si>
  <si>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</si>
  <si>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</si>
  <si>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</si>
  <si>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</si>
  <si>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</si>
  <si>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</si>
  <si>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</si>
  <si>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</si>
  <si>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</si>
  <si>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</si>
  <si>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</si>
  <si>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</si>
  <si>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</si>
  <si>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</si>
  <si>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</si>
  <si>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</si>
  <si>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</si>
  <si>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</si>
  <si>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</si>
  <si>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</si>
  <si>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</si>
  <si>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</si>
  <si>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</si>
  <si>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</si>
  <si>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</si>
  <si>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</si>
  <si>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</si>
  <si>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</si>
  <si>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</si>
  <si>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</si>
  <si>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</si>
  <si>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</si>
  <si>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</si>
  <si>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</si>
  <si>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</si>
  <si>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</si>
  <si>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</si>
  <si>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</si>
  <si>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</si>
  <si>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</si>
  <si>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</si>
  <si>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</si>
  <si>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</si>
  <si>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</si>
  <si>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</si>
  <si>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</si>
  <si>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</si>
  <si>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</si>
  <si>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</si>
  <si>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</si>
  <si>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</si>
  <si>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</si>
  <si>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</si>
  <si>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</si>
  <si>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</si>
  <si>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</si>
  <si>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</si>
  <si>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</si>
  <si>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</si>
  <si>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</si>
  <si>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</si>
  <si>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</si>
  <si>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</si>
  <si>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</si>
  <si>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</si>
  <si>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</si>
  <si>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</si>
  <si>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</si>
  <si>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</si>
  <si>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</si>
  <si>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</si>
  <si>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</si>
  <si>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</si>
  <si>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</si>
  <si>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</si>
  <si>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</si>
  <si>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</si>
  <si>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</si>
  <si>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</si>
  <si>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</si>
  <si>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</si>
  <si>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</si>
  <si>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</si>
  <si>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</si>
  <si>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</si>
  <si>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</si>
  <si>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</si>
  <si>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</si>
  <si>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</si>
  <si>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</si>
  <si>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</si>
  <si>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</si>
  <si>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</si>
  <si>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</si>
  <si>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</si>
  <si>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</si>
  <si>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</si>
  <si>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</si>
  <si>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</si>
  <si>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</si>
  <si>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</si>
  <si>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</si>
  <si>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</si>
  <si>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</si>
  <si>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</si>
  <si>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</si>
  <si>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</si>
  <si>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</si>
  <si>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</si>
  <si>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</si>
  <si>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</si>
  <si>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</si>
  <si>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</si>
  <si>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</si>
  <si>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</si>
  <si>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</si>
  <si>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</si>
  <si>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</si>
  <si>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</si>
  <si>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</si>
  <si>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</si>
  <si>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</si>
  <si>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</si>
  <si>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</si>
  <si>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</si>
  <si>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</si>
  <si>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</si>
  <si>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</si>
  <si>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</si>
  <si>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</si>
  <si>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</si>
  <si>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</si>
  <si>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</si>
  <si>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</si>
  <si>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</si>
  <si>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</si>
  <si>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</si>
  <si>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</si>
  <si>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</si>
  <si>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</si>
  <si>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</si>
  <si>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</si>
  <si>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</si>
  <si>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</si>
  <si>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</si>
  <si>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</si>
  <si>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</si>
  <si>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</si>
  <si>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</si>
  <si>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</si>
  <si>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</si>
  <si>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</si>
  <si>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</si>
  <si>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</si>
  <si>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</si>
  <si>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</si>
  <si>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</si>
  <si>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</si>
  <si>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</si>
  <si>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</si>
  <si>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</si>
  <si>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</si>
  <si>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</si>
  <si>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</si>
  <si>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</si>
  <si>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</si>
  <si>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</si>
  <si>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</si>
  <si>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</si>
  <si>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</si>
  <si>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</si>
  <si>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</si>
  <si>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</si>
  <si>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</si>
  <si>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</si>
  <si>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</si>
  <si>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</si>
  <si>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</si>
  <si>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</si>
  <si>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</si>
  <si>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</si>
  <si>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</si>
  <si>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</si>
  <si>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</si>
  <si>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</si>
  <si>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</si>
  <si>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</si>
  <si>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</si>
  <si>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</si>
  <si>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</si>
  <si>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</si>
  <si>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</si>
  <si>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</si>
  <si>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</si>
  <si>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</si>
  <si>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</si>
  <si>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</si>
  <si>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</si>
  <si>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</si>
  <si>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</si>
  <si>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</si>
  <si>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</si>
  <si>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</si>
  <si>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</si>
  <si>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</si>
  <si>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</si>
  <si>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</si>
  <si>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</si>
  <si>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</si>
  <si>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</si>
  <si>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</si>
  <si>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</si>
  <si>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</si>
  <si>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</si>
  <si>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</si>
  <si>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</si>
  <si>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</si>
  <si>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</si>
  <si>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</si>
  <si>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</si>
  <si>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</si>
  <si>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</si>
  <si>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</si>
  <si>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</si>
  <si>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</si>
  <si>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</si>
  <si>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</si>
  <si>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</si>
  <si>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</si>
  <si>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</si>
  <si>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</si>
  <si>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</si>
  <si>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</si>
  <si>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</si>
  <si>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</si>
  <si>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</si>
  <si>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</si>
  <si>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</si>
  <si>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</si>
  <si>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</si>
  <si>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</si>
  <si>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</si>
  <si>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</si>
  <si>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</si>
  <si>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</si>
  <si>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</si>
  <si>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</si>
  <si>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</si>
  <si>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</si>
  <si>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</si>
  <si>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</si>
  <si>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</si>
  <si>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</si>
  <si>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</si>
  <si>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</si>
  <si>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</si>
  <si>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</si>
  <si>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</si>
  <si>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</si>
  <si>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</si>
  <si>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</si>
  <si>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</si>
  <si>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</si>
  <si>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</si>
  <si>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</si>
  <si>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</si>
  <si>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</si>
  <si>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</si>
  <si>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</si>
  <si>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</si>
  <si>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</si>
  <si>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</si>
  <si>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</si>
  <si>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</si>
  <si>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</si>
  <si>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</si>
  <si>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</si>
  <si>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</si>
  <si>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</si>
  <si>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</si>
  <si>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</si>
  <si>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</si>
  <si>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</si>
  <si>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</si>
  <si>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</si>
  <si>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</si>
  <si>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</si>
  <si>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</si>
  <si>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</si>
  <si>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</si>
  <si>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</si>
  <si>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</si>
  <si>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</si>
  <si>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</si>
  <si>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</si>
  <si>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</si>
  <si>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</si>
  <si>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</si>
  <si>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</si>
  <si>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</si>
  <si>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</si>
  <si>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</si>
  <si>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</si>
  <si>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</si>
  <si>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</si>
  <si>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</si>
  <si>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</si>
  <si>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</si>
  <si>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</si>
  <si>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</si>
  <si>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</si>
  <si>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</si>
  <si>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</si>
  <si>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</si>
  <si>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</si>
  <si>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</si>
  <si>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</si>
  <si>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</si>
  <si>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</si>
  <si>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</si>
  <si>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</si>
  <si>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</si>
  <si>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</si>
  <si>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</si>
  <si>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</si>
  <si>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</si>
  <si>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</si>
  <si>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</si>
  <si>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</si>
  <si>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</si>
  <si>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</si>
  <si>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</si>
  <si>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</si>
  <si>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</si>
  <si>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</si>
  <si>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</si>
  <si>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</si>
  <si>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</si>
  <si>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</si>
  <si>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</si>
  <si>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</si>
  <si>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</si>
  <si>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</si>
  <si>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</si>
  <si>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</si>
  <si>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</si>
  <si>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</si>
  <si>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</si>
  <si>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</si>
  <si>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</si>
  <si>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</si>
  <si>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</si>
  <si>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</si>
  <si>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</si>
  <si>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</si>
  <si>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</si>
  <si>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</si>
  <si>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</si>
  <si>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</si>
  <si>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</si>
  <si>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</si>
  <si>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</si>
  <si>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</si>
  <si>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</si>
  <si>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</si>
  <si>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</si>
  <si>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</si>
  <si>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</si>
  <si>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</si>
  <si>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</si>
  <si>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</si>
  <si>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</si>
  <si>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</si>
  <si>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</si>
  <si>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</si>
  <si>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</si>
  <si>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</si>
  <si>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</si>
  <si>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</si>
  <si>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</si>
  <si>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</si>
  <si>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</si>
  <si>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</si>
  <si>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</si>
  <si>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</si>
  <si>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</si>
  <si>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</si>
  <si>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</si>
  <si>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</si>
  <si>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</si>
  <si>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</si>
  <si>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</si>
  <si>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</si>
  <si>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</si>
  <si>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</si>
  <si>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</si>
  <si>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</si>
  <si>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</si>
  <si>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</si>
  <si>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</si>
  <si>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</si>
  <si>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</si>
  <si>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</si>
  <si>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</si>
  <si>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</si>
  <si>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</si>
  <si>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</si>
  <si>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</si>
  <si>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</si>
  <si>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</si>
  <si>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</si>
  <si>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</si>
  <si>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</si>
  <si>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</si>
  <si>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</si>
  <si>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</si>
  <si>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</si>
  <si>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</si>
  <si>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</si>
  <si>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</si>
  <si>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01.01.2018г.</t>
  </si>
  <si>
    <t>30.06.2018 г.</t>
  </si>
  <si>
    <t>25.07.2018г.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</si>
</sst>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30.06.2018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25.07.2018г.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1928</v>
      </c>
      <c r="D6" s="675">
        <f aca="true" t="shared" si="0" ref="D6:D15">C6-E6</f>
        <v>0</v>
      </c>
      <c r="E6" s="674">
        <f>'1-Баланс'!G95</f>
        <v>1928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1839</v>
      </c>
      <c r="D7" s="675">
        <f t="shared" si="0"/>
        <v>1439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254</v>
      </c>
      <c r="D8" s="675">
        <f t="shared" si="0"/>
        <v>0</v>
      </c>
      <c r="E8" s="674">
        <f>ABS('2-Отчет за доходите'!C44)-ABS('2-Отчет за доходите'!G44)</f>
        <v>254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83</v>
      </c>
      <c r="D9" s="675">
        <f t="shared" si="0"/>
        <v>0</v>
      </c>
      <c r="E9" s="674">
        <f>'3-Отчет за паричния поток'!C45</f>
        <v>83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45</v>
      </c>
      <c r="D10" s="675">
        <f t="shared" si="0"/>
        <v>0</v>
      </c>
      <c r="E10" s="674">
        <f>'3-Отчет за паричния поток'!C46</f>
        <v>45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1839</v>
      </c>
      <c r="D11" s="675">
        <f t="shared" si="0"/>
        <v>0</v>
      </c>
      <c r="E11" s="674">
        <f>'4-Отчет за собствения капитал'!L34</f>
        <v>1839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0.30787878787878786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0.13811854268624252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2.853932584269663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0.13174273858921162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1.4448336252189142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7.583333333333333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6.238095238095238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0.5357142857142857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0.5357142857142857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0.6079587324981577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0.4279045643153527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0.0027114967462039045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0.048395867319195214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0.04616182572614108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0.13811854268624252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0.36484848484848487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0.2956810631229236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30.06.2018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30.06.2018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340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30.06.2018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271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30.06.2018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30.06.2018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34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30.06.2018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30.06.2018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30.06.2018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30.06.2018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1251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30.06.2018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30.06.2018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30.06.2018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30.06.2018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30.06.2018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30.06.2018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30.06.2018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30.06.2018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30.06.2018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30.06.2018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30.06.2018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30.06.2018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30.06.2018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30.06.2018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30.06.2018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30.06.2018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30.06.2018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30.06.2018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30.06.2018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30.06.2018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30.06.2018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30.06.2018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30.06.2018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30.06.2018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30.06.2018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30.06.2018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30.06.2018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30.06.2018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30.06.2018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30.06.2018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1291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30.06.2018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46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30.06.2018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50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30.06.2018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30.06.2018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10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30.06.2018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30.06.2018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30.06.2018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106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30.06.2018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270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30.06.2018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209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30.06.2018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30.06.2018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30.06.2018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30.06.2018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30.06.2018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30.06.2018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30.06.2018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479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30.06.2018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30.06.2018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30.06.2018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30.06.2018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30.06.2018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30.06.2018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30.06.2018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30.06.2018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30.06.2018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30.06.2018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30.06.2018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30.06.2018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30.06.2018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30.06.2018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637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30.06.2018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1928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30.06.2018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30.06.2018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30.06.2018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30.06.2018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30.06.2018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30.06.2018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30.06.2018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30.06.2018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30.06.2018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469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30.06.2018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30.06.2018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30.06.2018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30.06.2018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30.06.2018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1051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30.06.2018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134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30.06.2018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134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30.06.2018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30.06.2018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30.06.2018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254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30.06.2018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30.06.2018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388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30.06.2018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1839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30.06.2018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30.06.2018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30.06.2018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30.06.2018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30.06.2018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30.06.2018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30.06.2018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30.06.2018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30.06.2018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30.06.2018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30.06.2018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30.06.2018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30.06.2018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30.06.2018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30.06.2018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30.06.2018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84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30.06.2018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30.06.2018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30.06.2018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37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30.06.2018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30.06.2018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30.06.2018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30.06.2018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30.06.2018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30.06.2018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30.06.2018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30.06.2018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30.06.2018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30.06.2018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30.06.2018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84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30.06.2018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30.06.2018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327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30.06.2018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30.06.2018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47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30.06.2018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97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30.06.2018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30.06.2018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30.06.2018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7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30.06.2018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30.06.2018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30.06.2018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30.06.2018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570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30.06.2018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30.06.2018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30.06.2018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30.06.2018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30.06.2018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30.06.2018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571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30.06.2018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254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30.06.2018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30.06.2018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30.06.2018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571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30.06.2018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254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30.06.2018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30.06.2018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30.06.2018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30.06.2018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30.06.2018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254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30.06.2018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30.06.2018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254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30.06.2018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825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30.06.2018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818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30.06.2018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30.06.2018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30.06.2018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30.06.2018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825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30.06.2018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30.06.2018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30.06.2018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30.06.2018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30.06.2018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30.06.2018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30.06.2018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30.06.2018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30.06.2018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825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30.06.2018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30.06.2018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30.06.2018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30.06.2018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825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30.06.2018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30.06.2018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30.06.2018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30.06.2018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30.06.2018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30.06.2018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200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30.06.2018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30.06.2018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30.06.2018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-112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30.06.2018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30.06.2018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30.06.2018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30.06.2018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30.06.2018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30.06.2018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-91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30.06.2018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30.06.2018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30.06.2018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30.06.2018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30.06.2018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30.06.2018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30.06.2018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30.06.2018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30.06.2018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30.06.2018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30.06.2018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30.06.2018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30.06.2018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30.06.2018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30.06.2018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30.06.2018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30.06.2018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30.06.2018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30.06.2018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30.06.2018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30.06.2018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30.06.2018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-38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30.06.2018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30.06.2018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30.06.2018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45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30.06.2018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30.06.2018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30.06.2018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30.06.2018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30.06.2018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30.06.2018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30.06.2018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30.06.2018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30.06.2018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30.06.2018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30.06.2018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30.06.2018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30.06.2018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30.06.2018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30.06.2018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30.06.2018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30.06.2018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30.06.2018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30.06.2018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30.06.2018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30.06.2018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30.06.2018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30.06.2018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30.06.2018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30.06.2018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30.06.2018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30.06.2018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30.06.2018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30.06.2018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30.06.2018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30.06.2018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30.06.2018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30.06.2018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30.06.2018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30.06.2018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30.06.2018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30.06.2018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30.06.2018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30.06.2018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30.06.2018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30.06.2018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30.06.2018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30.06.2018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30.06.2018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30.06.2018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30.06.2018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469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30.06.2018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30.06.2018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30.06.2018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30.06.2018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469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30.06.2018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30.06.2018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30.06.2018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30.06.2018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30.06.2018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30.06.2018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30.06.2018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30.06.2018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30.06.2018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30.06.2018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30.06.2018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30.06.2018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30.06.2018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30.06.2018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469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30.06.2018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30.06.2018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30.06.2018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469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30.06.2018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30.06.2018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30.06.2018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30.06.2018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30.06.2018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30.06.2018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30.06.2018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30.06.2018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30.06.2018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30.06.2018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30.06.2018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30.06.2018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30.06.2018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30.06.2018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30.06.2018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30.06.2018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30.06.2018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30.06.2018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30.06.2018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30.06.2018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30.06.2018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30.06.2018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30.06.2018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30.06.2018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30.06.2018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30.06.2018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30.06.2018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30.06.2018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30.06.2018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30.06.2018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30.06.2018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30.06.2018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30.06.2018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30.06.2018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30.06.2018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30.06.2018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30.06.2018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30.06.2018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30.06.2018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30.06.2018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30.06.2018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30.06.2018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30.06.2018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30.06.2018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30.06.2018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30.06.2018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30.06.2018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30.06.2018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30.06.2018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30.06.2018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30.06.2018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30.06.2018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30.06.2018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30.06.2018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30.06.2018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30.06.2018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30.06.2018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30.06.2018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30.06.2018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30.06.2018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30.06.2018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30.06.2018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30.06.2018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30.06.2018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30.06.2018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30.06.2018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30.06.2018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30.06.2018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30.06.2018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30.06.2018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30.06.2018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30.06.2018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254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30.06.2018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30.06.2018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30.06.2018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30.06.2018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30.06.2018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30.06.2018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30.06.2018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30.06.2018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30.06.2018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30.06.2018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30.06.2018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30.06.2018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30.06.2018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388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30.06.2018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30.06.2018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30.06.2018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388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30.06.2018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30.06.2018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30.06.2018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30.06.2018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30.06.2018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30.06.2018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30.06.2018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30.06.2018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30.06.2018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30.06.2018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30.06.2018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30.06.2018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30.06.2018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30.06.2018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30.06.2018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30.06.2018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30.06.2018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30.06.2018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30.06.2018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30.06.2018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30.06.2018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30.06.2018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30.06.2018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30.06.2018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30.06.2018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30.06.2018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30.06.2018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30.06.2018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30.06.2018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30.06.2018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30.06.2018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30.06.2018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30.06.2018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30.06.2018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30.06.2018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30.06.2018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30.06.2018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30.06.2018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30.06.2018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30.06.2018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30.06.2018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30.06.2018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30.06.2018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30.06.2018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30.06.2018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1585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30.06.2018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30.06.2018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30.06.2018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30.06.2018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1585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30.06.2018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254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30.06.2018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30.06.2018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30.06.2018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30.06.2018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30.06.2018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30.06.2018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30.06.2018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30.06.2018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30.06.2018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30.06.2018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30.06.2018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30.06.2018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30.06.2018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1839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30.06.2018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30.06.2018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30.06.2018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1839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30.06.2018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30.06.2018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30.06.2018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30.06.2018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30.06.2018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30.06.2018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30.06.2018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30.06.2018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30.06.2018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30.06.2018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30.06.2018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30.06.2018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30.06.2018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30.06.2018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30.06.2018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30.06.2018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30.06.2018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30.06.2018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30.06.2018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30.06.2018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30.06.2018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30.06.2018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30.06.2018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30.06.2018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30.06.2018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1022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30.06.2018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30.06.2018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122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30.06.2018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30.06.2018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30.06.2018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30.06.2018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2312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30.06.2018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30.06.2018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30.06.2018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30.06.2018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30.06.2018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30.06.2018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30.06.2018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30.06.2018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30.06.2018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30.06.2018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30.06.2018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30.06.2018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30.06.2018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30.06.2018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30.06.2018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30.06.2018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30.06.2018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30.06.2018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30.06.2018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30.06.2018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30.06.2018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2316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30.06.2018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30.06.2018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30.06.2018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30.06.2018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30.06.2018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19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30.06.2018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30.06.2018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30.06.2018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30.06.2018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20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30.06.2018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30.06.2018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30.06.2018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30.06.2018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30.06.2018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30.06.2018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30.06.2018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30.06.2018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30.06.2018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30.06.2018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30.06.2018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30.06.2018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30.06.2018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30.06.2018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30.06.2018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30.06.2018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30.06.2018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30.06.2018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30.06.2018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30.06.2018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30.06.2018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20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30.06.2018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30.06.2018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30.06.2018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30.06.2018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30.06.2018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30.06.2018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30.06.2018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30.06.2018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30.06.2018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30.06.2018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30.06.2018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30.06.2018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30.06.2018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30.06.2018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30.06.2018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30.06.2018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30.06.2018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30.06.2018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30.06.2018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30.06.2018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30.06.2018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30.06.2018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30.06.2018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30.06.2018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30.06.2018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30.06.2018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30.06.2018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30.06.2018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30.06.2018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30.06.2018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30.06.2018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30.06.2018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30.06.2018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1023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30.06.2018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62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30.06.2018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30.06.2018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30.06.2018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30.06.2018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30.06.2018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2332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30.06.2018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30.06.2018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30.06.2018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30.06.2018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30.06.2018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30.06.2018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30.06.2018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30.06.2018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30.06.2018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30.06.2018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30.06.2018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30.06.2018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30.06.2018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30.06.2018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30.06.2018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30.06.2018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30.06.2018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30.06.2018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30.06.2018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30.06.2018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30.06.2018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2336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30.06.2018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30.06.2018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30.06.2018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30.06.2018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30.06.2018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30.06.2018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30.06.2018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30.06.2018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30.06.2018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30.06.2018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30.06.2018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30.06.2018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30.06.2018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30.06.2018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30.06.2018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30.06.2018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30.06.2018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30.06.2018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30.06.2018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30.06.2018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30.06.2018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30.06.2018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30.06.2018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30.06.2018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30.06.2018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30.06.2018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30.06.2018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30.06.2018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30.06.2018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30.06.2018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30.06.2018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30.06.2018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30.06.2018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30.06.2018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30.06.2018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30.06.2018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30.06.2018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30.06.2018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30.06.2018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30.06.2018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30.06.2018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30.06.2018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30.06.2018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30.06.2018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30.06.2018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30.06.2018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30.06.2018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30.06.2018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30.06.2018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30.06.2018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30.06.2018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30.06.2018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30.06.2018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30.06.2018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30.06.2018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30.06.2018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30.06.2018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30.06.2018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30.06.2018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30.06.2018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30.06.2018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30.06.2018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30.06.2018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1023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30.06.2018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62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30.06.2018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30.06.2018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30.06.2018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30.06.2018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30.06.2018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2332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30.06.2018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30.06.2018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30.06.2018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30.06.2018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30.06.2018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30.06.2018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30.06.2018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30.06.2018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30.06.2018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30.06.2018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30.06.2018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30.06.2018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30.06.2018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30.06.2018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30.06.2018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30.06.2018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30.06.2018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30.06.2018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30.06.2018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30.06.2018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30.06.2018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2336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30.06.2018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30.06.2018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170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30.06.2018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721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30.06.2018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39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30.06.2018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30.06.2018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30.06.2018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30.06.2018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30.06.2018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1034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30.06.2018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30.06.2018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30.06.2018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30.06.2018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30.06.2018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30.06.2018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30.06.2018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30.06.2018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30.06.2018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30.06.2018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30.06.2018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30.06.2018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30.06.2018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30.06.2018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30.06.2018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30.06.2018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30.06.2018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30.06.2018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30.06.2018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30.06.2018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30.06.2018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1038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30.06.2018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30.06.2018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30.06.2018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31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30.06.2018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30.06.2018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30.06.2018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30.06.2018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30.06.2018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30.06.2018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47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30.06.2018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30.06.2018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30.06.2018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30.06.2018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30.06.2018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30.06.2018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30.06.2018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30.06.2018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30.06.2018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30.06.2018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30.06.2018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30.06.2018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30.06.2018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30.06.2018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30.06.2018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30.06.2018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30.06.2018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30.06.2018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30.06.2018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30.06.2018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30.06.2018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47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30.06.2018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30.06.2018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30.06.2018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30.06.2018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30.06.2018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30.06.2018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30.06.2018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30.06.2018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30.06.2018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30.06.2018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30.06.2018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30.06.2018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30.06.2018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30.06.2018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30.06.2018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30.06.2018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30.06.2018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30.06.2018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30.06.2018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30.06.2018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30.06.2018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30.06.2018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30.06.2018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30.06.2018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30.06.2018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30.06.2018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30.06.2018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30.06.2018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30.06.2018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30.06.2018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30.06.2018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30.06.2018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181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30.06.2018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752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30.06.2018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30.06.2018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30.06.2018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30.06.2018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30.06.2018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30.06.2018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1081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30.06.2018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30.06.2018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30.06.2018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30.06.2018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4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30.06.2018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30.06.2018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30.06.2018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30.06.2018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30.06.2018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30.06.2018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30.06.2018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30.06.2018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30.06.2018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30.06.2018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30.06.2018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30.06.2018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30.06.2018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30.06.2018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30.06.2018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30.06.2018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30.06.2018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1085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30.06.2018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30.06.2018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30.06.2018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30.06.2018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30.06.2018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30.06.2018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30.06.2018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30.06.2018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30.06.2018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30.06.2018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30.06.2018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30.06.2018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30.06.2018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30.06.2018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30.06.2018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30.06.2018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30.06.2018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30.06.2018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30.06.2018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30.06.2018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30.06.2018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30.06.2018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30.06.2018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30.06.2018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30.06.2018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30.06.2018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30.06.2018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30.06.2018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30.06.2018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30.06.2018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30.06.2018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30.06.2018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30.06.2018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30.06.2018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30.06.2018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30.06.2018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30.06.2018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30.06.2018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30.06.2018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30.06.2018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30.06.2018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30.06.2018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30.06.2018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30.06.2018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30.06.2018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30.06.2018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30.06.2018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30.06.2018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30.06.2018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30.06.2018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30.06.2018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30.06.2018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30.06.2018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30.06.2018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30.06.2018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30.06.2018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30.06.2018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30.06.2018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30.06.2018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30.06.2018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30.06.2018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30.06.2018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181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30.06.2018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752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30.06.2018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30.06.2018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30.06.2018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30.06.2018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30.06.2018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30.06.2018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1081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30.06.2018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30.06.2018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30.06.2018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30.06.2018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4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30.06.2018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30.06.2018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30.06.2018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30.06.2018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30.06.2018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30.06.2018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30.06.2018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30.06.2018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30.06.2018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30.06.2018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30.06.2018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30.06.2018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30.06.2018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30.06.2018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30.06.2018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30.06.2018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30.06.2018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1085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30.06.2018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30.06.2018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340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30.06.2018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271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30.06.2018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21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30.06.2018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34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30.06.2018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30.06.2018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30.06.2018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30.06.2018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1251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30.06.2018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30.06.2018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30.06.2018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30.06.2018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30.06.2018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30.06.2018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30.06.2018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30.06.2018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30.06.2018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30.06.2018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30.06.2018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30.06.2018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30.06.2018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30.06.2018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30.06.2018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30.06.2018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30.06.2018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30.06.2018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30.06.2018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30.06.2018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30.06.2018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30.06.2018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30.06.2018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30.06.2018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30.06.2018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30.06.2018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30.06.2018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30.06.2018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30.06.2018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30.06.2018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30.06.2018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30.06.2018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30.06.2018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270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30.06.2018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30.06.2018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270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30.06.2018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30.06.2018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209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30.06.2018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30.06.2018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30.06.2018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30.06.2018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30.06.2018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30.06.2018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30.06.2018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30.06.2018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30.06.2018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30.06.2018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30.06.2018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30.06.2018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30.06.2018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30.06.2018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30.06.2018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479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30.06.2018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519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30.06.2018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30.06.2018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30.06.2018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30.06.2018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30.06.2018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30.06.2018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30.06.2018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30.06.2018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30.06.2018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30.06.2018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30.06.2018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30.06.2018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270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30.06.2018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30.06.2018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270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30.06.2018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30.06.2018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209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30.06.2018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30.06.2018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30.06.2018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30.06.2018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30.06.2018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30.06.2018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30.06.2018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30.06.2018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30.06.2018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30.06.2018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30.06.2018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30.06.2018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30.06.2018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30.06.2018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30.06.2018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479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30.06.2018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519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30.06.2018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30.06.2018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30.06.2018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30.06.2018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30.06.2018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30.06.2018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30.06.2018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30.06.2018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30.06.2018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30.06.2018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30.06.2018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30.06.2018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30.06.2018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30.06.2018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30.06.2018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30.06.2018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30.06.2018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30.06.2018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30.06.2018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30.06.2018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30.06.2018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30.06.2018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30.06.2018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30.06.2018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30.06.2018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30.06.2018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30.06.2018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30.06.2018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30.06.2018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30.06.2018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30.06.2018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30.06.2018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30.06.2018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30.06.2018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30.06.2018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30.06.2018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30.06.2018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30.06.2018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30.06.2018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30.06.2018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30.06.2018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30.06.2018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30.06.2018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30.06.2018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30.06.2018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30.06.2018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30.06.2018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30.06.2018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30.06.2018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30.06.2018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30.06.2018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30.06.2018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30.06.2018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30.06.2018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30.06.2018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30.06.2018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30.06.2018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30.06.2018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30.06.2018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30.06.2018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30.06.2018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30.06.2018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30.06.2018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84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30.06.2018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30.06.2018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30.06.2018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30.06.2018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30.06.2018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30.06.2018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30.06.2018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27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30.06.2018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30.06.2018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30.06.2018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30.06.2018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89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30.06.2018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89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30.06.2018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30.06.2018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30.06.2018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30.06.2018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30.06.2018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30.06.2018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30.06.2018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30.06.2018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30.06.2018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30.06.2018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30.06.2018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30.06.2018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30.06.2018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30.06.2018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30.06.2018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30.06.2018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30.06.2018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30.06.2018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30.06.2018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30.06.2018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30.06.2018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30.06.2018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30.06.2018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30.06.2018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30.06.2018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30.06.2018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30.06.2018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30.06.2018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30.06.2018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30.06.2018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30.06.2018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84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30.06.2018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30.06.2018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30.06.2018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30.06.2018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30.06.2018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30.06.2018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30.06.2018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27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30.06.2018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30.06.2018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30.06.2018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30.06.2018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89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30.06.2018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89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30.06.2018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30.06.2018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30.06.2018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30.06.2018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30.06.2018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30.06.2018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30.06.2018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30.06.2018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30.06.2018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30.06.2018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30.06.2018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30.06.2018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30.06.2018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30.06.2018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30.06.2018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30.06.2018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30.06.2018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30.06.2018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30.06.2018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30.06.2018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30.06.2018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30.06.2018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30.06.2018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30.06.2018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30.06.2018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30.06.2018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30.06.2018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30.06.2018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30.06.2018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30.06.2018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30.06.2018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30.06.2018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30.06.2018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30.06.2018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30.06.2018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30.06.2018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30.06.2018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30.06.2018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30.06.2018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30.06.2018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30.06.2018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30.06.2018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30.06.2018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30.06.2018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30.06.2018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30.06.2018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30.06.2018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30.06.2018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30.06.2018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30.06.2018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30.06.2018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30.06.2018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30.06.2018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30.06.2018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30.06.2018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30.06.2018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30.06.2018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30.06.2018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30.06.2018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30.06.2018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30.06.2018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30.06.2018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30.06.2018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30.06.2018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30.06.2018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30.06.2018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30.06.2018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30.06.2018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30.06.2018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30.06.2018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30.06.2018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30.06.2018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30.06.2018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30.06.2018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30.06.2018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30.06.2018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30.06.2018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30.06.2018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30.06.2018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30.06.2018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30.06.2018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30.06.2018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30.06.2018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30.06.2018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30.06.2018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30.06.2018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30.06.2018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30.06.2018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30.06.2018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30.06.2018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30.06.2018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30.06.2018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30.06.2018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30.06.2018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30.06.2018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30.06.2018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30.06.2018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30.06.2018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30.06.2018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30.06.2018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30.06.2018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30.06.2018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30.06.2018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30.06.2018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30.06.2018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30.06.2018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30.06.2018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30.06.2018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30.06.2018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30.06.2018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30.06.2018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30.06.2018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30.06.2018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30.06.2018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30.06.2018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30.06.2018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30.06.2018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30.06.2018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30.06.2018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30.06.2018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30.06.2018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30.06.2018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30.06.2018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30.06.2018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30.06.2018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30.06.2018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30.06.2018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30.06.2018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30.06.2018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30.06.2018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30.06.2018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30.06.2018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30.06.2018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30.06.2018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30.06.2018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30.06.2018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30.06.2018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30.06.2018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30.06.2018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30.06.2018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30.06.2018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30.06.2018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30.06.2018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30.06.2018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30.06.2018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30.06.2018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30.06.2018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30.06.2018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30.06.2018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30.06.2018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30.06.2018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30.06.2018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30.06.2018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30.06.2018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30.06.2018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30.06.2018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30.06.2018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30.06.2018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30.06.2018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30.06.2018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30.06.2018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30.06.2018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30.06.2018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30.06.2018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30.06.2018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30.06.2018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30.06.2018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30.06.2018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30.06.2018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30.06.2018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30.06.2018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30.06.2018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30.06.2018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30.06.2018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30.06.2018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30.06.2018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30.06.2018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30.06.2018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30.06.2018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30.06.2018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30.06.2018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30.06.2018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30.06.2018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30.06.2018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30.06.2018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30.06.2018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30.06.2018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30.06.2018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30.06.2018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30.06.2018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30.06.2018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30.06.2018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30.06.2018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30.06.2018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30.06.2018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30.06.2018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30.06.2018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30.06.2018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30.06.2018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30.06.2018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30.06.2018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30.06.2018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30.06.2018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30.06.2018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30.06.2018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30.06.2018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30.06.2018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30.06.2018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30.06.2018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30.06.2018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30.06.2018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30.06.2018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30.06.2018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30.06.2018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30.06.2018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30.06.2018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30.06.2018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30.06.2018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30.06.2018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30.06.2018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30.06.2018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30.06.2018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30.06.2018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30.06.2018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30.06.2018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30.06.2018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30.06.2018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30.06.2018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30.06.2018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30.06.2018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30.06.2018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30.06.2018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30.06.2018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30.06.2018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30.06.2018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30.06.2018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30.06.2018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30.06.2018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30.06.2018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30.06.2018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340</v>
      </c>
      <c r="D13" s="196">
        <v>351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271</v>
      </c>
      <c r="D14" s="196">
        <v>301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34</v>
      </c>
      <c r="D16" s="196">
        <v>18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1251</v>
      </c>
      <c r="D20" s="598">
        <f>SUM(D12:D19)</f>
        <v>1278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469</v>
      </c>
      <c r="H21" s="196">
        <v>469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1051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134</v>
      </c>
      <c r="H28" s="596">
        <f>SUM(H29:H31)</f>
        <v>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134</v>
      </c>
      <c r="H29" s="196">
        <v>42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254</v>
      </c>
      <c r="H32" s="196">
        <v>92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388</v>
      </c>
      <c r="H34" s="598">
        <f>H28+H32+H33</f>
        <v>134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1839</v>
      </c>
      <c r="H37" s="600">
        <f>H26+H18+H34</f>
        <v>1585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</v>
      </c>
      <c r="H45" s="196">
        <v>22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</v>
      </c>
      <c r="H50" s="596">
        <f>SUM(H44:H49)</f>
        <v>22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1291</v>
      </c>
      <c r="D56" s="602">
        <f>D20+D21+D22+D28+D33+D46+D52+D54+D55</f>
        <v>1318</v>
      </c>
      <c r="E56" s="100" t="s">
        <v>850</v>
      </c>
      <c r="F56" s="99" t="s">
        <v>172</v>
      </c>
      <c r="G56" s="599">
        <f>G50+G52+G53+G54+G55</f>
        <v>5</v>
      </c>
      <c r="H56" s="600">
        <f>H50+H52+H53+H54+H55</f>
        <v>22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46</v>
      </c>
      <c r="D59" s="196">
        <v>87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50</v>
      </c>
      <c r="D60" s="196">
        <v>52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84</v>
      </c>
      <c r="H61" s="596">
        <f>SUM(H62:H68)</f>
        <v>127</v>
      </c>
    </row>
    <row r="62" spans="1:13" ht="15.75">
      <c r="A62" s="89" t="s">
        <v>186</v>
      </c>
      <c r="B62" s="94" t="s">
        <v>187</v>
      </c>
      <c r="C62" s="197">
        <v>10</v>
      </c>
      <c r="D62" s="196">
        <v>15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37</v>
      </c>
      <c r="H64" s="196">
        <v>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106</v>
      </c>
      <c r="D65" s="598">
        <f>SUM(D59:D64)</f>
        <v>154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270</v>
      </c>
      <c r="D68" s="196">
        <v>95</v>
      </c>
      <c r="E68" s="89" t="s">
        <v>212</v>
      </c>
      <c r="F68" s="93" t="s">
        <v>213</v>
      </c>
      <c r="G68" s="197">
        <v>28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209</v>
      </c>
      <c r="D69" s="196">
        <v>81</v>
      </c>
      <c r="E69" s="201" t="s">
        <v>79</v>
      </c>
      <c r="F69" s="93" t="s">
        <v>216</v>
      </c>
      <c r="G69" s="197"/>
      <c r="H69" s="196">
        <v>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84</v>
      </c>
      <c r="H71" s="598">
        <f>H59+H60+H61+H69+H70</f>
        <v>131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479</v>
      </c>
      <c r="D76" s="598">
        <f>SUM(D68:D75)</f>
        <v>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84</v>
      </c>
      <c r="H79" s="600">
        <f>H71+H73+H75+H77</f>
        <v>131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43</v>
      </c>
      <c r="D89" s="196">
        <v>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</v>
      </c>
      <c r="D92" s="598">
        <f>SUM(D88:D91)</f>
        <v>83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637</v>
      </c>
      <c r="D94" s="602">
        <f>D65+D76+D85+D92+D93</f>
        <v>420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1928</v>
      </c>
      <c r="D95" s="604">
        <f>D94+D56</f>
        <v>1738</v>
      </c>
      <c r="E95" s="229" t="s">
        <v>942</v>
      </c>
      <c r="F95" s="489" t="s">
        <v>268</v>
      </c>
      <c r="G95" s="603">
        <f>G37+G40+G56+G79</f>
        <v>1928</v>
      </c>
      <c r="H95" s="604">
        <f>H37+H40+H56+H79</f>
        <v>1738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25.07.2018г.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327</v>
      </c>
      <c r="D12" s="317">
        <v>398</v>
      </c>
      <c r="E12" s="194" t="s">
        <v>277</v>
      </c>
      <c r="F12" s="240" t="s">
        <v>278</v>
      </c>
      <c r="G12" s="316">
        <v>818</v>
      </c>
      <c r="H12" s="317">
        <v>365</v>
      </c>
    </row>
    <row r="13" spans="1:8" ht="15.75">
      <c r="A13" s="194" t="s">
        <v>279</v>
      </c>
      <c r="B13" s="190" t="s">
        <v>280</v>
      </c>
      <c r="C13" s="316">
        <v>56</v>
      </c>
      <c r="D13" s="317">
        <v>40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47</v>
      </c>
      <c r="D14" s="317">
        <v>46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97</v>
      </c>
      <c r="D15" s="317">
        <v>75</v>
      </c>
      <c r="E15" s="245" t="s">
        <v>79</v>
      </c>
      <c r="F15" s="240" t="s">
        <v>289</v>
      </c>
      <c r="G15" s="316">
        <v>7</v>
      </c>
      <c r="H15" s="317">
        <v>14</v>
      </c>
    </row>
    <row r="16" spans="1:8" ht="15.75">
      <c r="A16" s="194" t="s">
        <v>290</v>
      </c>
      <c r="B16" s="190" t="s">
        <v>291</v>
      </c>
      <c r="C16" s="316">
        <v>19</v>
      </c>
      <c r="D16" s="317">
        <v>14</v>
      </c>
      <c r="E16" s="236" t="s">
        <v>52</v>
      </c>
      <c r="F16" s="264" t="s">
        <v>292</v>
      </c>
      <c r="G16" s="628">
        <f>SUM(G12:G15)</f>
        <v>825</v>
      </c>
      <c r="H16" s="629">
        <f>SUM(H12:H15)</f>
        <v>379</v>
      </c>
    </row>
    <row r="17" spans="1:8" ht="31.5">
      <c r="A17" s="194" t="s">
        <v>293</v>
      </c>
      <c r="B17" s="190" t="s">
        <v>294</v>
      </c>
      <c r="C17" s="316"/>
      <c r="D17" s="317">
        <v>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7</v>
      </c>
      <c r="D18" s="317">
        <v>-242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</v>
      </c>
      <c r="D19" s="317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570</v>
      </c>
      <c r="D22" s="629">
        <f>SUM(D12:D18)+D19</f>
        <v>351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571</v>
      </c>
      <c r="D31" s="635">
        <f>D29+D22</f>
        <v>352</v>
      </c>
      <c r="E31" s="251" t="s">
        <v>824</v>
      </c>
      <c r="F31" s="266" t="s">
        <v>331</v>
      </c>
      <c r="G31" s="253">
        <f>G16+G18+G27</f>
        <v>825</v>
      </c>
      <c r="H31" s="254">
        <f>H16+H18+H27</f>
        <v>379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254</v>
      </c>
      <c r="D33" s="244">
        <f>IF((H31-D31)&gt;0,H31-D31,0)</f>
        <v>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571</v>
      </c>
      <c r="D36" s="637">
        <f>D31-D34+D35</f>
        <v>352</v>
      </c>
      <c r="E36" s="262" t="s">
        <v>346</v>
      </c>
      <c r="F36" s="256" t="s">
        <v>347</v>
      </c>
      <c r="G36" s="267">
        <f>G35-G34+G31</f>
        <v>825</v>
      </c>
      <c r="H36" s="268">
        <f>H35-H34+H31</f>
        <v>379</v>
      </c>
    </row>
    <row r="37" spans="1:8" ht="15.75">
      <c r="A37" s="261" t="s">
        <v>348</v>
      </c>
      <c r="B37" s="231" t="s">
        <v>349</v>
      </c>
      <c r="C37" s="634">
        <f>IF((G36-C36)&gt;0,G36-C36,0)</f>
        <v>254</v>
      </c>
      <c r="D37" s="635">
        <f>IF((H36-D36)&gt;0,H36-D36,0)</f>
        <v>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254</v>
      </c>
      <c r="D42" s="244">
        <f>+IF((H36-D36-D38)&gt;0,H36-D36-D38,0)</f>
        <v>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254</v>
      </c>
      <c r="D44" s="268">
        <f>IF(H42=0,IF(D42-D43&gt;0,D42-D43+H43,0),IF(H42-H43&lt;0,H43-H42+D42,0))</f>
        <v>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825</v>
      </c>
      <c r="D45" s="631">
        <f>D36+D38+D42</f>
        <v>379</v>
      </c>
      <c r="E45" s="270" t="s">
        <v>373</v>
      </c>
      <c r="F45" s="272" t="s">
        <v>374</v>
      </c>
      <c r="G45" s="630">
        <f>G42+G36</f>
        <v>825</v>
      </c>
      <c r="H45" s="631">
        <f>H42+H36</f>
        <v>379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25.07.2018г.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200</v>
      </c>
      <c r="D11" s="196">
        <v>132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-112</v>
      </c>
      <c r="D14" s="196">
        <v>-81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</v>
      </c>
      <c r="D33" s="659">
        <f>SUM(D23:D32)</f>
        <v>-3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</v>
      </c>
      <c r="D38" s="196">
        <v>-13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-3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-16</v>
      </c>
      <c r="D43" s="661">
        <f>SUM(D35:D42)</f>
        <v>-19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-38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</v>
      </c>
      <c r="D45" s="309">
        <v>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45</v>
      </c>
      <c r="D47" s="298">
        <v>46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25.07.2018г.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S23" sqref="S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469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134</v>
      </c>
      <c r="J13" s="584">
        <f>'1-Баланс'!H30+'1-Баланс'!H33</f>
        <v>0</v>
      </c>
      <c r="K13" s="585"/>
      <c r="L13" s="584">
        <f>SUM(C13:K13)</f>
        <v>1585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469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134</v>
      </c>
      <c r="J17" s="653">
        <f t="shared" si="2"/>
        <v>0</v>
      </c>
      <c r="K17" s="653">
        <f t="shared" si="2"/>
        <v>0</v>
      </c>
      <c r="L17" s="584">
        <f t="shared" si="1"/>
        <v>1585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254</v>
      </c>
      <c r="J18" s="584">
        <f>+'1-Баланс'!G33</f>
        <v>0</v>
      </c>
      <c r="K18" s="585"/>
      <c r="L18" s="584">
        <f t="shared" si="1"/>
        <v>254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469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388</v>
      </c>
      <c r="J31" s="653">
        <f t="shared" si="6"/>
        <v>0</v>
      </c>
      <c r="K31" s="653">
        <f t="shared" si="6"/>
        <v>0</v>
      </c>
      <c r="L31" s="584">
        <f t="shared" si="1"/>
        <v>1839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469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388</v>
      </c>
      <c r="J34" s="587">
        <f t="shared" si="7"/>
        <v>0</v>
      </c>
      <c r="K34" s="587">
        <f t="shared" si="7"/>
        <v>0</v>
      </c>
      <c r="L34" s="651">
        <f t="shared" si="1"/>
        <v>1839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25.07.2018г.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30.06.2018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25.07.2018г.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170</v>
      </c>
      <c r="L12" s="328">
        <v>11</v>
      </c>
      <c r="M12" s="328"/>
      <c r="N12" s="329">
        <f aca="true" t="shared" si="4" ref="N12:N41">K12+L12-M12</f>
        <v>181</v>
      </c>
      <c r="O12" s="328"/>
      <c r="P12" s="328"/>
      <c r="Q12" s="329">
        <f t="shared" si="0"/>
        <v>181</v>
      </c>
      <c r="R12" s="340">
        <f t="shared" si="1"/>
        <v>340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1022</v>
      </c>
      <c r="E13" s="328">
        <v>1</v>
      </c>
      <c r="F13" s="328"/>
      <c r="G13" s="329">
        <f t="shared" si="2"/>
        <v>1023</v>
      </c>
      <c r="H13" s="328"/>
      <c r="I13" s="328"/>
      <c r="J13" s="329">
        <f t="shared" si="3"/>
        <v>1023</v>
      </c>
      <c r="K13" s="328">
        <v>721</v>
      </c>
      <c r="L13" s="328">
        <v>31</v>
      </c>
      <c r="M13" s="328"/>
      <c r="N13" s="329">
        <f t="shared" si="4"/>
        <v>752</v>
      </c>
      <c r="O13" s="328"/>
      <c r="P13" s="328"/>
      <c r="Q13" s="329">
        <f t="shared" si="0"/>
        <v>752</v>
      </c>
      <c r="R13" s="340">
        <f t="shared" si="1"/>
        <v>271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/>
      <c r="F14" s="328"/>
      <c r="G14" s="329">
        <f t="shared" si="2"/>
        <v>62</v>
      </c>
      <c r="H14" s="328"/>
      <c r="I14" s="328"/>
      <c r="J14" s="329">
        <f t="shared" si="3"/>
        <v>62</v>
      </c>
      <c r="K14" s="328">
        <v>39</v>
      </c>
      <c r="L14" s="328">
        <v>2</v>
      </c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21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122</v>
      </c>
      <c r="E15" s="328">
        <v>19</v>
      </c>
      <c r="F15" s="328"/>
      <c r="G15" s="329">
        <f t="shared" si="2"/>
        <v>141</v>
      </c>
      <c r="H15" s="328"/>
      <c r="I15" s="328"/>
      <c r="J15" s="329">
        <f t="shared" si="3"/>
        <v>141</v>
      </c>
      <c r="K15" s="328">
        <v>104</v>
      </c>
      <c r="L15" s="328">
        <v>3</v>
      </c>
      <c r="M15" s="328"/>
      <c r="N15" s="329">
        <f t="shared" si="4"/>
        <v>107</v>
      </c>
      <c r="O15" s="328"/>
      <c r="P15" s="328"/>
      <c r="Q15" s="329">
        <f t="shared" si="0"/>
        <v>107</v>
      </c>
      <c r="R15" s="340">
        <f t="shared" si="1"/>
        <v>34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2312</v>
      </c>
      <c r="E19" s="330">
        <f>SUM(E11:E18)</f>
        <v>20</v>
      </c>
      <c r="F19" s="330">
        <f>SUM(F11:F18)</f>
        <v>0</v>
      </c>
      <c r="G19" s="329">
        <f t="shared" si="2"/>
        <v>2332</v>
      </c>
      <c r="H19" s="330">
        <f>SUM(H11:H18)</f>
        <v>0</v>
      </c>
      <c r="I19" s="330">
        <f>SUM(I11:I18)</f>
        <v>0</v>
      </c>
      <c r="J19" s="329">
        <f t="shared" si="3"/>
        <v>2332</v>
      </c>
      <c r="K19" s="330">
        <f>SUM(K11:K18)</f>
        <v>1034</v>
      </c>
      <c r="L19" s="330">
        <f>SUM(L11:L18)</f>
        <v>47</v>
      </c>
      <c r="M19" s="330">
        <f>SUM(M11:M18)</f>
        <v>0</v>
      </c>
      <c r="N19" s="329">
        <f t="shared" si="4"/>
        <v>1081</v>
      </c>
      <c r="O19" s="330">
        <f>SUM(O11:O18)</f>
        <v>0</v>
      </c>
      <c r="P19" s="330">
        <f>SUM(P11:P18)</f>
        <v>0</v>
      </c>
      <c r="Q19" s="329">
        <f t="shared" si="0"/>
        <v>1081</v>
      </c>
      <c r="R19" s="340">
        <f t="shared" si="1"/>
        <v>1251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4</v>
      </c>
      <c r="L24" s="328">
        <v>0</v>
      </c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2316</v>
      </c>
      <c r="E42" s="349">
        <f>E19+E20+E21+E27+E40+E41</f>
        <v>20</v>
      </c>
      <c r="F42" s="349">
        <f aca="true" t="shared" si="11" ref="F42:R42">F19+F20+F21+F27+F40+F41</f>
        <v>0</v>
      </c>
      <c r="G42" s="349">
        <f t="shared" si="11"/>
        <v>2336</v>
      </c>
      <c r="H42" s="349">
        <f t="shared" si="11"/>
        <v>0</v>
      </c>
      <c r="I42" s="349">
        <f t="shared" si="11"/>
        <v>0</v>
      </c>
      <c r="J42" s="349">
        <f t="shared" si="11"/>
        <v>2336</v>
      </c>
      <c r="K42" s="349">
        <f t="shared" si="11"/>
        <v>1038</v>
      </c>
      <c r="L42" s="349">
        <f t="shared" si="11"/>
        <v>47</v>
      </c>
      <c r="M42" s="349">
        <f t="shared" si="11"/>
        <v>0</v>
      </c>
      <c r="N42" s="349">
        <f t="shared" si="11"/>
        <v>1085</v>
      </c>
      <c r="O42" s="349">
        <f t="shared" si="11"/>
        <v>0</v>
      </c>
      <c r="P42" s="349">
        <f t="shared" si="11"/>
        <v>0</v>
      </c>
      <c r="Q42" s="349">
        <f t="shared" si="11"/>
        <v>1085</v>
      </c>
      <c r="R42" s="350">
        <f t="shared" si="11"/>
        <v>1251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25.07.2018г.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7">
      <selection activeCell="J102" sqref="J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>
        <v>40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270</v>
      </c>
      <c r="D26" s="362">
        <f>SUM(D27:D29)</f>
        <v>270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270</v>
      </c>
      <c r="D28" s="368">
        <v>270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209</v>
      </c>
      <c r="D30" s="368">
        <v>209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479</v>
      </c>
      <c r="D45" s="438">
        <f>D26+D30+D31+D33+D32+D34+D35+D40</f>
        <v>479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519</v>
      </c>
      <c r="D46" s="444">
        <f>D45+D23+D21+D11</f>
        <v>519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</v>
      </c>
      <c r="D77" s="138">
        <f>D78+D80</f>
        <v>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</v>
      </c>
      <c r="D78" s="197">
        <v>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84</v>
      </c>
      <c r="D87" s="134">
        <f>SUM(D88:D92)+D96</f>
        <v>84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</v>
      </c>
      <c r="D89" s="197">
        <v>16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21</v>
      </c>
      <c r="D90" s="197">
        <v>21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27</v>
      </c>
      <c r="D94" s="197">
        <v>27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89</v>
      </c>
      <c r="D98" s="433">
        <f>D87+D82+D77+D73+D97</f>
        <v>89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89</v>
      </c>
      <c r="D99" s="427">
        <f>D98+D70+D68</f>
        <v>89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25.07.2018г.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25.07.2018г.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2018-07-25T07:56:58Z</cp:lastPrinted>
  <dcterms:created xsi:type="dcterms:W3CDTF">2006-09-16T00:00:00Z</dcterms:created>
  <dcterms:modified xsi:type="dcterms:W3CDTF">2018-07-25T07:57:10Z</dcterms:modified>
  <cp:category/>
  <cp:version/>
  <cp:contentType/>
  <cp:contentStatus/>
</cp:coreProperties>
</file>